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igente.SEGRETERIAGORLA\Desktop\"/>
    </mc:Choice>
  </mc:AlternateContent>
  <bookViews>
    <workbookView xWindow="240" yWindow="420" windowWidth="19425" windowHeight="6960" activeTab="1"/>
  </bookViews>
  <sheets>
    <sheet name="Budget" sheetId="1" r:id="rId1"/>
    <sheet name="Docenti" sheetId="3" r:id="rId2"/>
    <sheet name="ATA" sheetId="4" r:id="rId3"/>
    <sheet name="Dati per relazione" sheetId="5" r:id="rId4"/>
  </sheets>
  <externalReferences>
    <externalReference r:id="rId5"/>
  </externalReferences>
  <definedNames>
    <definedName name="__bookmark_1">[1]Sheet1!$B$4</definedName>
    <definedName name="__bookmark_2">[1]Sheet1!$B$5</definedName>
    <definedName name="__bookmark_3">[1]Sheet1!$B$6</definedName>
    <definedName name="__bookmark_4">[1]Sheet1!$B$7</definedName>
    <definedName name="_Fill" localSheetId="3" hidden="1">#REF!</definedName>
    <definedName name="_Fill" hidden="1">#REF!</definedName>
    <definedName name="_ftn1" localSheetId="3">'Dati per relazione'!$A$46</definedName>
    <definedName name="_ftn2" localSheetId="3">'Dati per relazione'!$A$121</definedName>
    <definedName name="_ftnref1" localSheetId="3">'Dati per relazione'!$A$42</definedName>
    <definedName name="_ftnref2" localSheetId="3">'Dati per relazione'!$D$118</definedName>
    <definedName name="_xlnm.Print_Area" localSheetId="2">ATA!$A$1:$H$54</definedName>
    <definedName name="_xlnm.Print_Area" localSheetId="0">Budget!$A$1:$I$22</definedName>
    <definedName name="_xlnm.Print_Area" localSheetId="3">'Dati per relazione'!$A$1:$E$127</definedName>
    <definedName name="_xlnm.Print_Area" localSheetId="1">Docenti!$A$1:$F$67</definedName>
    <definedName name="_xlnm.Print_Area">#REF!</definedName>
    <definedName name="compl" localSheetId="3">#REF!</definedName>
    <definedName name="compl">#REF!</definedName>
  </definedNames>
  <calcPr calcId="152511"/>
</workbook>
</file>

<file path=xl/calcChain.xml><?xml version="1.0" encoding="utf-8"?>
<calcChain xmlns="http://schemas.openxmlformats.org/spreadsheetml/2006/main">
  <c r="C29" i="3" l="1"/>
  <c r="G35" i="4" l="1"/>
  <c r="G38" i="4"/>
  <c r="E27" i="4"/>
  <c r="E26" i="4"/>
  <c r="E25" i="4"/>
  <c r="B2" i="4" l="1"/>
  <c r="E28" i="4"/>
  <c r="E23" i="4"/>
  <c r="E22" i="4"/>
  <c r="F21" i="3"/>
  <c r="E21" i="3"/>
  <c r="F37" i="3"/>
  <c r="E37" i="3"/>
  <c r="F51" i="3"/>
  <c r="F39" i="3"/>
  <c r="F38" i="3"/>
  <c r="F36" i="3"/>
  <c r="E40" i="3"/>
  <c r="E39" i="3"/>
  <c r="E38" i="3"/>
  <c r="E36" i="3"/>
  <c r="E35" i="3"/>
  <c r="E34" i="3"/>
  <c r="E25" i="3"/>
  <c r="E22" i="3"/>
  <c r="F16" i="3"/>
  <c r="E16" i="3"/>
  <c r="A1" i="5" l="1"/>
  <c r="B1" i="4"/>
  <c r="B1" i="3"/>
  <c r="F22" i="3" l="1"/>
  <c r="F12" i="1" l="1"/>
  <c r="C62" i="3" l="1"/>
  <c r="G42" i="4"/>
  <c r="E7" i="4" l="1"/>
  <c r="E9" i="1" l="1"/>
  <c r="E15" i="1" s="1"/>
  <c r="F5" i="1" l="1"/>
  <c r="E15" i="3"/>
  <c r="F15" i="3"/>
  <c r="F48" i="3"/>
  <c r="E48" i="3"/>
  <c r="E57" i="3"/>
  <c r="F57" i="3"/>
  <c r="F52" i="3"/>
  <c r="E52" i="3"/>
  <c r="F27" i="3"/>
  <c r="E27" i="3"/>
  <c r="E19" i="3"/>
  <c r="F19" i="3"/>
  <c r="C24" i="5" l="1"/>
  <c r="C23" i="5"/>
  <c r="C22" i="5"/>
  <c r="C21" i="5"/>
  <c r="C94" i="5" l="1"/>
  <c r="D93" i="5"/>
  <c r="C93" i="5" s="1"/>
  <c r="C88" i="5"/>
  <c r="C87" i="5"/>
  <c r="D82" i="5"/>
  <c r="C82" i="5"/>
  <c r="D81" i="5"/>
  <c r="C81" i="5"/>
  <c r="C75" i="5"/>
  <c r="D74" i="5"/>
  <c r="D72" i="5"/>
  <c r="D71" i="5"/>
  <c r="D70" i="5"/>
  <c r="D68" i="5"/>
  <c r="C68" i="5"/>
  <c r="D67" i="5"/>
  <c r="C67" i="5"/>
  <c r="C63" i="5"/>
  <c r="D62" i="5"/>
  <c r="C86" i="5"/>
  <c r="D86" i="5" s="1"/>
  <c r="D59" i="5"/>
  <c r="D57" i="5"/>
  <c r="D56" i="5"/>
  <c r="D51" i="5"/>
  <c r="D50" i="5"/>
  <c r="D49" i="5"/>
  <c r="C49" i="5"/>
  <c r="D41" i="5"/>
  <c r="C41" i="5"/>
  <c r="D40" i="5"/>
  <c r="C40" i="5"/>
  <c r="D34" i="5"/>
  <c r="C34" i="5"/>
  <c r="D33" i="5"/>
  <c r="C33" i="5"/>
  <c r="C29" i="5"/>
  <c r="C28" i="5"/>
  <c r="C27" i="5"/>
  <c r="C26" i="5"/>
  <c r="H25" i="5"/>
  <c r="D25" i="5"/>
  <c r="H24" i="5"/>
  <c r="D24" i="5"/>
  <c r="H23" i="5"/>
  <c r="D23" i="5"/>
  <c r="H22" i="5"/>
  <c r="D22" i="5"/>
  <c r="H21" i="5"/>
  <c r="D21" i="5"/>
  <c r="C19" i="5"/>
  <c r="D17" i="5"/>
  <c r="C17" i="5"/>
  <c r="D16" i="5"/>
  <c r="C16" i="5"/>
  <c r="C12" i="5"/>
  <c r="G25" i="5"/>
  <c r="C53" i="4"/>
  <c r="C73" i="5" s="1"/>
  <c r="D73" i="5" s="1"/>
  <c r="E30" i="4"/>
  <c r="E24" i="4"/>
  <c r="E17" i="4"/>
  <c r="E16" i="4"/>
  <c r="E15" i="4"/>
  <c r="E14" i="4"/>
  <c r="E12" i="4"/>
  <c r="E11" i="4"/>
  <c r="E10" i="4"/>
  <c r="E9" i="4"/>
  <c r="E8" i="4"/>
  <c r="E6" i="4"/>
  <c r="E5" i="4"/>
  <c r="F56" i="3"/>
  <c r="F55" i="3"/>
  <c r="F53" i="3"/>
  <c r="F49" i="3"/>
  <c r="F47" i="3"/>
  <c r="C41" i="3"/>
  <c r="C58" i="3"/>
  <c r="E56" i="3"/>
  <c r="E55" i="3"/>
  <c r="E53" i="3"/>
  <c r="E51" i="3"/>
  <c r="E49" i="3"/>
  <c r="E47" i="3"/>
  <c r="F40" i="3"/>
  <c r="F35" i="3"/>
  <c r="F34" i="3"/>
  <c r="F28" i="3"/>
  <c r="E28" i="3"/>
  <c r="F26" i="3"/>
  <c r="E26" i="3"/>
  <c r="F23" i="3"/>
  <c r="E23" i="3"/>
  <c r="F20" i="3"/>
  <c r="E20" i="3"/>
  <c r="F18" i="3"/>
  <c r="E18" i="3"/>
  <c r="F14" i="3"/>
  <c r="E14" i="3"/>
  <c r="F13" i="3"/>
  <c r="E13" i="3"/>
  <c r="F12" i="3"/>
  <c r="E12" i="3"/>
  <c r="F11" i="3"/>
  <c r="E11" i="3"/>
  <c r="F10" i="3"/>
  <c r="E10" i="3"/>
  <c r="F9" i="3"/>
  <c r="E9" i="3"/>
  <c r="I15" i="3" s="1"/>
  <c r="C58" i="5" s="1"/>
  <c r="F8" i="3"/>
  <c r="E8" i="3"/>
  <c r="I8" i="3" s="1"/>
  <c r="I28" i="3" l="1"/>
  <c r="C54" i="5" s="1"/>
  <c r="E29" i="3"/>
  <c r="C53" i="5"/>
  <c r="D53" i="5" s="1"/>
  <c r="F58" i="3"/>
  <c r="F41" i="3"/>
  <c r="E58" i="3"/>
  <c r="C30" i="5"/>
  <c r="C36" i="5" s="1"/>
  <c r="D11" i="5"/>
  <c r="D61" i="5"/>
  <c r="G26" i="5"/>
  <c r="D18" i="5"/>
  <c r="D30" i="5" s="1"/>
  <c r="D36" i="5" s="1"/>
  <c r="C91" i="5"/>
  <c r="D91" i="5" s="1"/>
  <c r="F17" i="4"/>
  <c r="F30" i="4"/>
  <c r="F12" i="4"/>
  <c r="E32" i="4"/>
  <c r="G32" i="4" s="1"/>
  <c r="E19" i="4"/>
  <c r="G19" i="4" s="1"/>
  <c r="E41" i="3"/>
  <c r="F29" i="3"/>
  <c r="C55" i="5"/>
  <c r="D55" i="5" s="1"/>
  <c r="K30" i="1"/>
  <c r="K27" i="1"/>
  <c r="K29" i="1" s="1"/>
  <c r="G22" i="1"/>
  <c r="B21" i="1"/>
  <c r="H14" i="1"/>
  <c r="G14" i="1"/>
  <c r="B14" i="1"/>
  <c r="I13" i="1"/>
  <c r="I12" i="1"/>
  <c r="D14" i="1"/>
  <c r="H9" i="1"/>
  <c r="G9" i="1"/>
  <c r="B9" i="1"/>
  <c r="I8" i="1"/>
  <c r="F7" i="1"/>
  <c r="D6" i="1"/>
  <c r="F6" i="1" s="1"/>
  <c r="F41" i="4" l="1"/>
  <c r="K31" i="1"/>
  <c r="K33" i="1"/>
  <c r="D9" i="1"/>
  <c r="D15" i="1" s="1"/>
  <c r="I35" i="3"/>
  <c r="C52" i="5" s="1"/>
  <c r="D52" i="5" s="1"/>
  <c r="B15" i="1"/>
  <c r="H15" i="1"/>
  <c r="I7" i="1"/>
  <c r="C47" i="4" s="1"/>
  <c r="C54" i="4" s="1"/>
  <c r="C9" i="5"/>
  <c r="C43" i="5"/>
  <c r="F11" i="1"/>
  <c r="I5" i="1"/>
  <c r="D19" i="1" s="1"/>
  <c r="C7" i="5"/>
  <c r="I6" i="1"/>
  <c r="I47" i="3" s="1"/>
  <c r="D58" i="5" s="1"/>
  <c r="C8" i="5"/>
  <c r="B65" i="3"/>
  <c r="C41" i="4"/>
  <c r="F9" i="1"/>
  <c r="H41" i="4" l="1"/>
  <c r="I42" i="3"/>
  <c r="C84" i="5"/>
  <c r="B111" i="5" s="1"/>
  <c r="C111" i="5" s="1"/>
  <c r="C69" i="5"/>
  <c r="D69" i="5" s="1"/>
  <c r="D76" i="5" s="1"/>
  <c r="I9" i="1"/>
  <c r="B125" i="5" s="1"/>
  <c r="C60" i="5"/>
  <c r="B63" i="3"/>
  <c r="D21" i="1"/>
  <c r="H20" i="1" s="1"/>
  <c r="C42" i="5"/>
  <c r="G21" i="5"/>
  <c r="B109" i="5"/>
  <c r="C109" i="5" s="1"/>
  <c r="D7" i="5"/>
  <c r="C96" i="5"/>
  <c r="D96" i="5" s="1"/>
  <c r="D43" i="5"/>
  <c r="G23" i="5"/>
  <c r="D9" i="5"/>
  <c r="G22" i="5"/>
  <c r="D8" i="5"/>
  <c r="C10" i="5"/>
  <c r="F14" i="1"/>
  <c r="F15" i="1" s="1"/>
  <c r="I11" i="1"/>
  <c r="I14" i="1" s="1"/>
  <c r="D65" i="3" l="1"/>
  <c r="F63" i="3"/>
  <c r="F42" i="4"/>
  <c r="G41" i="4" s="1"/>
  <c r="I20" i="1"/>
  <c r="D54" i="5"/>
  <c r="D84" i="5"/>
  <c r="C90" i="5"/>
  <c r="D90" i="5" s="1"/>
  <c r="C76" i="5"/>
  <c r="I15" i="1"/>
  <c r="B126" i="5"/>
  <c r="H21" i="1"/>
  <c r="I21" i="1" s="1"/>
  <c r="C97" i="5"/>
  <c r="D97" i="5" s="1"/>
  <c r="D42" i="5"/>
  <c r="C77" i="5"/>
  <c r="B110" i="5" s="1"/>
  <c r="H19" i="1"/>
  <c r="I19" i="1" s="1"/>
  <c r="C44" i="5"/>
  <c r="D10" i="5"/>
  <c r="D13" i="5" s="1"/>
  <c r="D35" i="5" s="1"/>
  <c r="D37" i="5" s="1"/>
  <c r="G24" i="5"/>
  <c r="G27" i="5" s="1"/>
  <c r="C13" i="5"/>
  <c r="C85" i="5"/>
  <c r="D60" i="5"/>
  <c r="C64" i="5"/>
  <c r="F43" i="4" l="1"/>
  <c r="G44" i="4" s="1"/>
  <c r="I22" i="1"/>
  <c r="C78" i="5"/>
  <c r="B112" i="5"/>
  <c r="C112" i="5" s="1"/>
  <c r="D64" i="5"/>
  <c r="D78" i="5" s="1"/>
  <c r="C110" i="5"/>
  <c r="D85" i="5"/>
  <c r="C98" i="5"/>
  <c r="D44" i="5"/>
  <c r="D45" i="5" s="1"/>
  <c r="D77" i="5"/>
  <c r="C35" i="5"/>
  <c r="C37" i="5" s="1"/>
  <c r="C119" i="5"/>
  <c r="B105" i="5" s="1"/>
  <c r="C105" i="5" s="1"/>
  <c r="H22" i="1"/>
  <c r="B62" i="3"/>
  <c r="F62" i="3" s="1"/>
  <c r="F64" i="3" s="1"/>
  <c r="C45" i="5"/>
  <c r="D119" i="5" l="1"/>
  <c r="B106" i="5" s="1"/>
  <c r="D98" i="5"/>
  <c r="D99" i="5" s="1"/>
  <c r="C126" i="5"/>
  <c r="D126" i="5" s="1"/>
  <c r="B113" i="5"/>
  <c r="D111" i="5" s="1"/>
  <c r="C113" i="5"/>
  <c r="B64" i="3"/>
  <c r="D67" i="3"/>
  <c r="C65" i="3"/>
  <c r="C99" i="5"/>
  <c r="C106" i="5" l="1"/>
  <c r="D106" i="5"/>
  <c r="D112" i="5"/>
  <c r="D113" i="5"/>
  <c r="D110" i="5"/>
  <c r="D68" i="3"/>
  <c r="C125" i="5"/>
  <c r="D125" i="5" s="1"/>
  <c r="C100" i="5"/>
  <c r="D100" i="5" s="1"/>
  <c r="D101" i="5" s="1"/>
  <c r="C101" i="5" l="1"/>
</calcChain>
</file>

<file path=xl/comments1.xml><?xml version="1.0" encoding="utf-8"?>
<comments xmlns="http://schemas.openxmlformats.org/spreadsheetml/2006/main">
  <authors>
    <author>acer8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Nota Miur 
prot.    n. 19107 
del 28 settembre 2017</t>
        </r>
      </text>
    </comment>
  </commentList>
</comments>
</file>

<file path=xl/sharedStrings.xml><?xml version="1.0" encoding="utf-8"?>
<sst xmlns="http://schemas.openxmlformats.org/spreadsheetml/2006/main" count="334" uniqueCount="275">
  <si>
    <t>Inserire i dati
nelle celle verdi</t>
  </si>
  <si>
    <t>TOTALE</t>
  </si>
  <si>
    <t>Economie</t>
  </si>
  <si>
    <t>GENERALE</t>
  </si>
  <si>
    <t>FIS</t>
  </si>
  <si>
    <t>Funzioni Strumentali</t>
  </si>
  <si>
    <t>Incarichi specifici ATA</t>
  </si>
  <si>
    <t>Area a rischio</t>
  </si>
  <si>
    <t>Sarà oggetto di succesive comunicazioni</t>
  </si>
  <si>
    <t>PG5</t>
  </si>
  <si>
    <t>Ore eccedenti</t>
  </si>
  <si>
    <t>Attività complementari EF</t>
  </si>
  <si>
    <t>Coordinatori regionali EF</t>
  </si>
  <si>
    <t>PG6</t>
  </si>
  <si>
    <t>LORDO dip.</t>
  </si>
  <si>
    <t>Quote</t>
  </si>
  <si>
    <t>Importi</t>
  </si>
  <si>
    <t>Docenti</t>
  </si>
  <si>
    <t>ATA</t>
  </si>
  <si>
    <t>Fondo di riserva</t>
  </si>
  <si>
    <r>
      <rPr>
        <b/>
        <u/>
        <sz val="11"/>
        <color indexed="10"/>
        <rFont val="Arial"/>
        <family val="2"/>
      </rPr>
      <t>FIS</t>
    </r>
    <r>
      <rPr>
        <b/>
        <i/>
        <u/>
        <sz val="11"/>
        <color indexed="10"/>
        <rFont val="Arial"/>
        <family val="2"/>
      </rPr>
      <t xml:space="preserve">: Somma disponibile per contrattazione </t>
    </r>
  </si>
  <si>
    <t>Totale</t>
  </si>
  <si>
    <r>
      <t>vengono qualificate come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rgb="FFFF0000"/>
        <rFont val="Calibri"/>
        <family val="2"/>
        <scheme val="minor"/>
      </rPr>
      <t>istituzioni con particolari complessità</t>
    </r>
    <r>
      <rPr>
        <b/>
        <u/>
        <sz val="11"/>
        <color theme="1"/>
        <rFont val="Calibri"/>
        <family val="2"/>
        <scheme val="minor"/>
      </rPr>
      <t>:</t>
    </r>
  </si>
  <si>
    <t>Indennità di Direzione DSGA</t>
  </si>
  <si>
    <t>Quota per unità di personale a TI</t>
  </si>
  <si>
    <t>Lordo dip.</t>
  </si>
  <si>
    <t>• Istituti comprensivi</t>
  </si>
  <si>
    <r>
      <t xml:space="preserve">Determinazione </t>
    </r>
    <r>
      <rPr>
        <b/>
        <i/>
        <u/>
        <sz val="10"/>
        <rFont val="Arial"/>
        <family val="2"/>
      </rPr>
      <t>parte variabile</t>
    </r>
    <r>
      <rPr>
        <b/>
        <i/>
        <sz val="10"/>
        <rFont val="Arial"/>
        <family val="2"/>
      </rPr>
      <t xml:space="preserve"> a carico FIS</t>
    </r>
  </si>
  <si>
    <t>Lordo dipendente</t>
  </si>
  <si>
    <t>1 Az. Agraria</t>
  </si>
  <si>
    <t>• Istituti di istruzione secondaria di II grado</t>
  </si>
  <si>
    <t>Art. 3 Seq. ATA e Tabella 9 ridefinita dal 1/9/2008</t>
  </si>
  <si>
    <t>1 Convitto annesso</t>
  </si>
  <si>
    <t>• Sezioni carcerarie, sezioni ospedaliere anche costituite in CPIA</t>
  </si>
  <si>
    <t>TOTALE ID DSGA per organico di diritto Docenti e Ata</t>
  </si>
  <si>
    <t>Ist.verticalizzati</t>
  </si>
  <si>
    <t>• CTP</t>
  </si>
  <si>
    <t>Parametri aggiuntivi ID DSGA - Tab. 9 (Intesa ATA 25/08/2008)</t>
  </si>
  <si>
    <t>Ist. con almeno 2 punti erogazione</t>
  </si>
  <si>
    <t>• Corsi serali</t>
  </si>
  <si>
    <r>
      <t xml:space="preserve">Totale ID DSGA (quota variabile) - </t>
    </r>
    <r>
      <rPr>
        <sz val="11"/>
        <color theme="1"/>
        <rFont val="Calibri"/>
        <family val="2"/>
        <scheme val="minor"/>
      </rPr>
      <t>Lordo dipendente</t>
    </r>
  </si>
  <si>
    <t>Ist. II gr. con rep.lavoraz.</t>
  </si>
  <si>
    <t>• Convitti ed educandati</t>
  </si>
  <si>
    <t>ID DSGA - Quota Fissa</t>
  </si>
  <si>
    <t>Differenziale quota fissa spettante al sostituto</t>
  </si>
  <si>
    <t>Altri Ist. El.,Med.e Licei</t>
  </si>
  <si>
    <t>CIA dell'AA sostituto</t>
  </si>
  <si>
    <t>gg di sostituzione calcolati</t>
  </si>
  <si>
    <t>Piano di Attività per area</t>
  </si>
  <si>
    <t>Personale Docente</t>
  </si>
  <si>
    <t>Dati per relazione</t>
  </si>
  <si>
    <t>A) Ore strumentali</t>
  </si>
  <si>
    <t>Importo orario</t>
  </si>
  <si>
    <t>Unità pers.</t>
  </si>
  <si>
    <t>ORE</t>
  </si>
  <si>
    <t>importo</t>
  </si>
  <si>
    <t>Tot. Ore</t>
  </si>
  <si>
    <t>Organizzazione</t>
  </si>
  <si>
    <t>Coll. DS</t>
  </si>
  <si>
    <t>Ore strum.</t>
  </si>
  <si>
    <t>Programmazione</t>
  </si>
  <si>
    <t>Orientamento</t>
  </si>
  <si>
    <t>Totali</t>
  </si>
  <si>
    <t>B) Ore frontali</t>
  </si>
  <si>
    <t>Ore frontali</t>
  </si>
  <si>
    <t>C) FUNZIONI STRUMENTALI</t>
  </si>
  <si>
    <t>FS</t>
  </si>
  <si>
    <t>RIEPILOGO</t>
  </si>
  <si>
    <t>Totale - FIS disponibile</t>
  </si>
  <si>
    <t>Totale - FS disponibile</t>
  </si>
  <si>
    <t>Totale risorse</t>
  </si>
  <si>
    <t>Impegni Docenti</t>
  </si>
  <si>
    <t>%</t>
  </si>
  <si>
    <t>Personale ATA</t>
  </si>
  <si>
    <t>Descrizione - Intensificazione</t>
  </si>
  <si>
    <t>N.Unità</t>
  </si>
  <si>
    <t>Ore</t>
  </si>
  <si>
    <t>AA</t>
  </si>
  <si>
    <t xml:space="preserve">Esigenze straordinarie non programmabili </t>
  </si>
  <si>
    <t>AT</t>
  </si>
  <si>
    <t>Intensificazione AA/AT</t>
  </si>
  <si>
    <t>Importo</t>
  </si>
  <si>
    <t>Impegno</t>
  </si>
  <si>
    <t>CS</t>
  </si>
  <si>
    <t>Intensificazione CS</t>
  </si>
  <si>
    <t>Lavoro straordinario AA/AT</t>
  </si>
  <si>
    <t>Lavoro straordinario CS</t>
  </si>
  <si>
    <t>NB</t>
  </si>
  <si>
    <t>TOTALE Impegno ATA</t>
  </si>
  <si>
    <t>A consuntivo le ore effettuate oltre la disponibilità</t>
  </si>
  <si>
    <t>saranno retribuite con recuperi compensativi</t>
  </si>
  <si>
    <t>Residua disponibilità</t>
  </si>
  <si>
    <t>Somma disponibile</t>
  </si>
  <si>
    <t>Dati per la Relazione tecnico-finanziaria</t>
  </si>
  <si>
    <t>Modulo I- Sezione I (Risorse fisse aventi carattere di certezza e stabilità )</t>
  </si>
  <si>
    <t>TIPOLOGIA DELLE RISORSE</t>
  </si>
  <si>
    <t>(lordo dipendente)</t>
  </si>
  <si>
    <t>(lordo stato)</t>
  </si>
  <si>
    <t>Fondo dell’Istituzione Scolastica</t>
  </si>
  <si>
    <t>Funzioni strumentali al POF (art. 33 CCNL 29/11/2007)</t>
  </si>
  <si>
    <t xml:space="preserve">Incarichi specifici al personale ATA  </t>
  </si>
  <si>
    <t>Ore di sostituzione  docenti</t>
  </si>
  <si>
    <t xml:space="preserve">Attività complementari di educazione fisica  </t>
  </si>
  <si>
    <t>Assegnazioni relative a progetti nazionali e comunitari</t>
  </si>
  <si>
    <t>Modulo I- Sezione II (Risorse variabili )</t>
  </si>
  <si>
    <t xml:space="preserve">Progetti relativi alle aree a rischio, a forte processo immigratorio e contro l’emarginazione scolastica </t>
  </si>
  <si>
    <t>Somme non utilizzate da assegnazioni relative a progetti nazionali e comunitari provenienti da esercizi precedenti</t>
  </si>
  <si>
    <t>Somme non utilizzate provenienti da esercizi precedenti</t>
  </si>
  <si>
    <t xml:space="preserve">  </t>
  </si>
  <si>
    <t>Funzioni strumentali</t>
  </si>
  <si>
    <t>Incarichi specifici</t>
  </si>
  <si>
    <t>Ore sostituzione docenti assenti</t>
  </si>
  <si>
    <t>Attività complementari ed. Fisica</t>
  </si>
  <si>
    <t>Corsi di recupero extra-MOF</t>
  </si>
  <si>
    <t>L. 440/97</t>
  </si>
  <si>
    <t>TOTALE MOF+Economie CU</t>
  </si>
  <si>
    <t>Finanziam. D.lgs. 81/2008</t>
  </si>
  <si>
    <t>Formazione Docente ed ata</t>
  </si>
  <si>
    <t>TOTALE COMPLESSIVO</t>
  </si>
  <si>
    <t>Modulo I- Sezione IV (SINTESI )</t>
  </si>
  <si>
    <t>Totali Ec.</t>
  </si>
  <si>
    <t>+ Risorse</t>
  </si>
  <si>
    <r>
      <t>a.</t>
    </r>
    <r>
      <rPr>
        <b/>
        <sz val="7"/>
        <color rgb="FF000000"/>
        <rFont val="Times New Roman"/>
        <family val="1"/>
      </rPr>
      <t xml:space="preserve">   </t>
    </r>
    <r>
      <rPr>
        <sz val="10"/>
        <color rgb="FF000000"/>
        <rFont val="Tahoma"/>
        <family val="2"/>
      </rPr>
      <t>TOTALE DELLE RISORSE FISSE</t>
    </r>
  </si>
  <si>
    <r>
      <t>b.</t>
    </r>
    <r>
      <rPr>
        <b/>
        <sz val="7"/>
        <color rgb="FF000000"/>
        <rFont val="Times New Roman"/>
        <family val="1"/>
      </rPr>
      <t xml:space="preserve">   </t>
    </r>
    <r>
      <rPr>
        <sz val="10"/>
        <color rgb="FF000000"/>
        <rFont val="Tahoma"/>
        <family val="2"/>
      </rPr>
      <t>TOTALE DELLE RISORSE VARIABILI</t>
    </r>
  </si>
  <si>
    <r>
      <t>c.</t>
    </r>
    <r>
      <rPr>
        <b/>
        <sz val="7"/>
        <color rgb="FF000000"/>
        <rFont val="Times New Roman"/>
        <family val="1"/>
      </rPr>
      <t xml:space="preserve">   </t>
    </r>
    <r>
      <rPr>
        <b/>
        <i/>
        <sz val="10"/>
        <color rgb="FF000000"/>
        <rFont val="Tahoma"/>
        <family val="2"/>
      </rPr>
      <t>TOTALE DELLA DOTAZIONE  SOTTOPOSTA A CERTIFICAZIONE</t>
    </r>
  </si>
  <si>
    <t>Modulo II- Sezione I (Destinazioni non disponibili)</t>
  </si>
  <si>
    <t>TIPOLOGIA DEI COMPENSI</t>
  </si>
  <si>
    <t>IMPEGNI</t>
  </si>
  <si>
    <t>da CCNL</t>
  </si>
  <si>
    <t xml:space="preserve">Compenso per il sostituto del DSGA : quota fissa e quota variabile dell’indennità di direzione del DSGA[1] </t>
  </si>
  <si>
    <t xml:space="preserve">Compenso quota variabile dell’indennità di direzione del  DSGA </t>
  </si>
  <si>
    <t>Compensi per ore eccedenti</t>
  </si>
  <si>
    <t>[1] Importo determinato in 1/12° della Indennità di Direzione spettante al DSGA ai sensi dell’art. 3 della
      Sequenza contrattuale personale ATA 25/7/2008</t>
  </si>
  <si>
    <t>Modulo II- Sezione II (Destinazioni specificamente finalizzate)</t>
  </si>
  <si>
    <t>PERSONALE DOCENTE</t>
  </si>
  <si>
    <t>DOCENTI</t>
  </si>
  <si>
    <t>Particolare impegno professionale 'in aula' connesso alle innovazioni e alla ricerca didattica e flessibilità organizzativa e didattica (art. 88, comma 2, lettera a) CCNL 29/11/2007)</t>
  </si>
  <si>
    <t>Attività aggiuntive di insegnamento (art. 88, comma 2, lettera b) CCNL 29/11/2007)</t>
  </si>
  <si>
    <t>Ore aggiuntive per l'attuazione dei corsi di recupero (art. 88, comma 2, lettera c) CCNL 29/11/2007)</t>
  </si>
  <si>
    <t>Attività aggiuntive funzionali all'insegnamento (art. 88, comma 2, lettera d) CCNL 29/11/2007)</t>
  </si>
  <si>
    <t>Compensi attribuiti ai collaboratori del dirigente scolastico (art. 88, comma 2, lettera f) CCNL 29/11/2007)</t>
  </si>
  <si>
    <t>Indennità di turno notturno, festivo e notturno-festivo del personale educativo (art. 88, comma 2, lettera g) CCNL 29/11/2007)</t>
  </si>
  <si>
    <t>Indennità di bilinguismo e trilinguismo (art. 88, comma 2, lettera h) CCNL 29/11/2007)</t>
  </si>
  <si>
    <t>Compensi per il personale docente ed educativo per ogni altra attività deliberata nell'ambito del POF (art. 88, comma 2, lettera k) CCNL 29/11/2007)</t>
  </si>
  <si>
    <t>Particolari impegni connessi alla valutazione degli alunni (Art. 88, comma 2, lettera l) CCNL 29/11/2007)</t>
  </si>
  <si>
    <t>Compensi per attività complementari di educazione fisica (art. 87 CCNL 29/11/2007)</t>
  </si>
  <si>
    <r>
      <t>Compensi per progetti relativi alle aree a rischio, a forte processo immigratorio e contro l'emarginazione scolastica (art. 9 CCNL 29/11/2007)</t>
    </r>
    <r>
      <rPr>
        <b/>
        <vertAlign val="superscript"/>
        <sz val="10"/>
        <color rgb="FFFF0000"/>
        <rFont val="Tahoma"/>
        <family val="2"/>
      </rPr>
      <t>3</t>
    </r>
  </si>
  <si>
    <t>Compensi relativi a progetti nazionali e comunitari (Art. 6, comma 2, lettera l) CCNL 29/11/2007)</t>
  </si>
  <si>
    <t>PERSONALE A.T.A.</t>
  </si>
  <si>
    <t>Prestazioni aggiuntive del personale ATA (art. 88, comma 2, lettera e) CCNL 29/11/2007)</t>
  </si>
  <si>
    <t>Compensi per il personale ATA per ogni altra attività deliberata nell'ambito del POF (art. 88, comma 2, lettera k) CCNL 29/11/2007)</t>
  </si>
  <si>
    <t>Incarichi specifici (art. 47 CCNL 29/11/2007, comma 1 lettera b) come sostituito dall’art. 1 della sequenza contrattuale personale ATA 25/7/2008)</t>
  </si>
  <si>
    <t>Compensi per progetti relativi alle aree a rischio, a forte processo immigratorio e contro l'emarginazione scolastica (art. 9 CCNL 29/11/2007)</t>
  </si>
  <si>
    <t>Indennità di Direzione DSGA e Sostituti</t>
  </si>
  <si>
    <t>TOTALE GENERALE</t>
  </si>
  <si>
    <t>Modulo II- Sezione IV (Sintesi della definizione delle poste di destinazione)</t>
  </si>
  <si>
    <t>POSTE di DESTINAZIONE DEL FONDO PER LA CONTRATTAZIONE INTEGRATIVA</t>
  </si>
  <si>
    <t>personale DOCENTE</t>
  </si>
  <si>
    <t>Attività compl. di ed. fisica</t>
  </si>
  <si>
    <r>
      <t xml:space="preserve">L. </t>
    </r>
    <r>
      <rPr>
        <sz val="10"/>
        <color theme="1"/>
        <rFont val="Tahoma"/>
        <family val="2"/>
      </rPr>
      <t>440/97</t>
    </r>
  </si>
  <si>
    <t>d.lgvo 81/2008</t>
  </si>
  <si>
    <t>personale ATA</t>
  </si>
  <si>
    <t xml:space="preserve">                            </t>
  </si>
  <si>
    <t xml:space="preserve">Destinazioni non disponibili alla contrattazione integrativa o comunque non regolate specificamente dal contratto sottoposto a certificazione </t>
  </si>
  <si>
    <t>Corsi di recupero extra MOF</t>
  </si>
  <si>
    <r>
      <t>Formazione</t>
    </r>
    <r>
      <rPr>
        <b/>
        <i/>
        <sz val="10"/>
        <color theme="1"/>
        <rFont val="Tahoma"/>
        <family val="2"/>
      </rPr>
      <t xml:space="preserve">  </t>
    </r>
  </si>
  <si>
    <t xml:space="preserve">Destinazioni specificamente regolate da contratto </t>
  </si>
  <si>
    <t xml:space="preserve">Indennità di </t>
  </si>
  <si>
    <t>direzione DSGA</t>
  </si>
  <si>
    <t>Ind.tà sost. DSGA</t>
  </si>
  <si>
    <t>Modulo II- Sezione VI (Attestazione del rispetto dei vincolii)</t>
  </si>
  <si>
    <r>
      <t xml:space="preserve">ESITI COMPLESSIVI </t>
    </r>
    <r>
      <rPr>
        <b/>
        <i/>
        <sz val="10"/>
        <color rgb="FF000000"/>
        <rFont val="Tahoma"/>
        <family val="2"/>
      </rPr>
      <t>Intero Fondo</t>
    </r>
  </si>
  <si>
    <t>LORDO Stato</t>
  </si>
  <si>
    <t>Percentuale di utilizzo delle risorse</t>
  </si>
  <si>
    <t>Assegnazione complessivamente quantificata</t>
  </si>
  <si>
    <t>Utilizzazione totale di risorse</t>
  </si>
  <si>
    <r>
      <t xml:space="preserve">ESITI COMPLESSIVI </t>
    </r>
    <r>
      <rPr>
        <b/>
        <i/>
        <sz val="10"/>
        <color rgb="FF000000"/>
        <rFont val="Tahoma"/>
        <family val="2"/>
      </rPr>
      <t>Solo FIS</t>
    </r>
  </si>
  <si>
    <t xml:space="preserve">Assegnazione complessivamente quantificata </t>
  </si>
  <si>
    <t>Destinazioni non disponibili: Ind. di Direzione</t>
  </si>
  <si>
    <t>Personale docente</t>
  </si>
  <si>
    <t>Utilizzazione totale delle risorse</t>
  </si>
  <si>
    <t xml:space="preserve">Modulo III -SCHEMA GENERALE RIASSUNTIVO </t>
  </si>
  <si>
    <t>Fondo certificato</t>
  </si>
  <si>
    <t xml:space="preserve">Fondo impegnato </t>
  </si>
  <si>
    <t>Fondo Totale[1]</t>
  </si>
  <si>
    <t>Totale poste di destinazione[2]</t>
  </si>
  <si>
    <t>[1] Inserire il totale delle voci al modulo I</t>
  </si>
  <si>
    <t>VALORI AL LORDO DIPENDENTE</t>
  </si>
  <si>
    <t>[2] Inserire il totale delle voci al modulo II</t>
  </si>
  <si>
    <t>Modulo IV - Sezione I (CEDOLINO UNICO)</t>
  </si>
  <si>
    <t>Piano gestionale</t>
  </si>
  <si>
    <t>Importo max disponibile</t>
  </si>
  <si>
    <t>Importo max da impegnare</t>
  </si>
  <si>
    <t xml:space="preserve">Differenza </t>
  </si>
  <si>
    <r>
      <t xml:space="preserve">N° 5 </t>
    </r>
    <r>
      <rPr>
        <sz val="10"/>
        <color rgb="FF000000"/>
        <rFont val="Tahoma"/>
        <family val="2"/>
      </rPr>
      <t>MOF, Funzioni, Incarichi</t>
    </r>
  </si>
  <si>
    <r>
      <t xml:space="preserve">N° 6 </t>
    </r>
    <r>
      <rPr>
        <sz val="10"/>
        <color rgb="FF000000"/>
        <rFont val="Tahoma"/>
        <family val="2"/>
      </rPr>
      <t>Ore eccedenti, Att.Compl.EF</t>
    </r>
  </si>
  <si>
    <t>Quota FIS per Ata</t>
  </si>
  <si>
    <t>DA PAGARE</t>
  </si>
  <si>
    <t>Risorse anno corrente + economie CU</t>
  </si>
  <si>
    <t>Dematerializzazione</t>
  </si>
  <si>
    <t>Note</t>
  </si>
  <si>
    <t xml:space="preserve"> </t>
  </si>
  <si>
    <t>di cui, a carico FIS</t>
  </si>
  <si>
    <t>RESTA/MANCA</t>
  </si>
  <si>
    <t>Unità</t>
  </si>
  <si>
    <t>senza Lav.str.</t>
  </si>
  <si>
    <t>Indennità al sostituto DSGA</t>
  </si>
  <si>
    <t>gg effettivi</t>
  </si>
  <si>
    <t>CDI: Ipotesi di riparto FIS</t>
  </si>
  <si>
    <r>
      <t>Sequenza ATA 25/8/08</t>
    </r>
    <r>
      <rPr>
        <b/>
        <sz val="8"/>
        <rFont val="Arial"/>
        <family val="2"/>
      </rPr>
      <t/>
    </r>
  </si>
  <si>
    <t>TAB.9</t>
  </si>
  <si>
    <t>In caso di più parametri spettanti, calcolare e inserire il totale</t>
  </si>
  <si>
    <t>FIS + Economie CU</t>
  </si>
  <si>
    <r>
      <rPr>
        <b/>
        <i/>
        <sz val="10"/>
        <color indexed="10"/>
        <rFont val="Arial"/>
        <family val="2"/>
      </rPr>
      <t>solo</t>
    </r>
    <r>
      <rPr>
        <b/>
        <sz val="10"/>
        <rFont val="Arial"/>
        <family val="2"/>
      </rPr>
      <t xml:space="preserve"> F.I.S.</t>
    </r>
  </si>
  <si>
    <t>Ind. di Direzione</t>
  </si>
  <si>
    <t>+Funz. +Inc.Ata</t>
  </si>
  <si>
    <t>1 ora eccedente € 26,89 (Sc. Sec. II gr.)</t>
  </si>
  <si>
    <t xml:space="preserve">DSGA e sostituto DSGA </t>
  </si>
  <si>
    <t>Organico dell'Autonomia</t>
  </si>
  <si>
    <t>Economia Funz. Strum.</t>
  </si>
  <si>
    <t>Economia solo FIS</t>
  </si>
  <si>
    <t>Reconomia FIS+Funz. Strum.</t>
  </si>
  <si>
    <t>Tot. Intensificazione</t>
  </si>
  <si>
    <t>Tot. ORE</t>
  </si>
  <si>
    <t>ISTITUTO COMPRENSIVO DI GORLA Min</t>
  </si>
  <si>
    <t>KET</t>
  </si>
  <si>
    <t>CLIL</t>
  </si>
  <si>
    <t>Giochi Matem</t>
  </si>
  <si>
    <t>Recuper Mat</t>
  </si>
  <si>
    <t>Recuper Ita</t>
  </si>
  <si>
    <t>MOF 2017/2018</t>
  </si>
  <si>
    <t>4/12i 2017</t>
  </si>
  <si>
    <t>8/12i 2018</t>
  </si>
  <si>
    <t>A.S. 2017/18</t>
  </si>
  <si>
    <t>Totale MOF 2017/18</t>
  </si>
  <si>
    <t>6867   av 6,52</t>
  </si>
  <si>
    <t xml:space="preserve">MOF 2017/18 </t>
  </si>
  <si>
    <t>Contrattazione 2017/18</t>
  </si>
  <si>
    <t>viaggi</t>
  </si>
  <si>
    <t>invalsi vaccini</t>
  </si>
  <si>
    <t>gestione ATA</t>
  </si>
  <si>
    <t>buoni mensa</t>
  </si>
  <si>
    <t>particolare assistenza H</t>
  </si>
  <si>
    <t>supporto docenti</t>
  </si>
  <si>
    <t>lavori piccola manutenzione</t>
  </si>
  <si>
    <t>posta</t>
  </si>
  <si>
    <t>aggravio</t>
  </si>
  <si>
    <t>sostituzione colleghi</t>
  </si>
  <si>
    <t>Risorse a.s. 2017/2018</t>
  </si>
  <si>
    <t>Potenziamento Latino</t>
  </si>
  <si>
    <t>lettera d</t>
  </si>
  <si>
    <t>Collaboratori DS     2/ f</t>
  </si>
  <si>
    <t>INCARICHI SPECIFICI  A.S. 2017/18</t>
  </si>
  <si>
    <t>5 AA</t>
  </si>
  <si>
    <t>17  CS</t>
  </si>
  <si>
    <t xml:space="preserve">      CS</t>
  </si>
  <si>
    <t>lettera K</t>
  </si>
  <si>
    <t>resp di plesso P</t>
  </si>
  <si>
    <t>resp di plesso G</t>
  </si>
  <si>
    <t>resp di plesso M</t>
  </si>
  <si>
    <t>resp di plesso D</t>
  </si>
  <si>
    <t>ANNO SCOLASTICO  2017/2018</t>
  </si>
  <si>
    <t>in base a Intesa Miur-OOSS del 28/07/2017</t>
  </si>
  <si>
    <t>Commissioni</t>
  </si>
  <si>
    <t>Progetti - appr</t>
  </si>
  <si>
    <t xml:space="preserve">coordinatori x 16 </t>
  </si>
  <si>
    <t xml:space="preserve">tutor   +  ref. SMIM   </t>
  </si>
  <si>
    <t>comma 2/ b</t>
  </si>
  <si>
    <t>5 FS 60 h x 4 + 61,20 x 1</t>
  </si>
  <si>
    <t>1050,00 euro x 4</t>
  </si>
  <si>
    <t>1071,12 euro x 1</t>
  </si>
  <si>
    <t>: 17,50= 301,2</t>
  </si>
  <si>
    <t>Ore comm.</t>
  </si>
  <si>
    <t>Somme impegnate nella contrattazione 2017/18</t>
  </si>
  <si>
    <r>
      <t xml:space="preserve">Somme </t>
    </r>
    <r>
      <rPr>
        <b/>
        <sz val="10"/>
        <color theme="1"/>
        <rFont val="Tahoma"/>
        <family val="2"/>
      </rPr>
      <t>non</t>
    </r>
    <r>
      <rPr>
        <sz val="10"/>
        <color theme="1"/>
        <rFont val="Tahoma"/>
        <family val="2"/>
      </rPr>
      <t xml:space="preserve"> impegnate nella contrattazione 2017/18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</si>
</sst>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7" formatCode="&quot;€&quot;\ #,##0.00;\-&quot;€&quot;\ #,##0.00"/>
    <numFmt numFmtId="8" formatCode="&quot;€&quot;\ #,##0.00;[Red]\-&quot;€&quot;\ #,##0.00"/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.00_-;\-* #,##0.00_-;_-* &quot;-&quot;_-;_-@_-"/>
    <numFmt numFmtId="165" formatCode="_-* #,##0_-;\-* #,##0_-;_-* &quot;-&quot;??_-;_-@_-"/>
    <numFmt numFmtId="166" formatCode="_-&quot;L.&quot;\ * #,##0_-;\-&quot;L.&quot;\ * #,##0_-;_-&quot;L.&quot;\ * &quot;-&quot;_-;_-@_-"/>
    <numFmt numFmtId="167" formatCode="#,##0.00_ ;[Red]\-#,##0.00\ "/>
    <numFmt numFmtId="168" formatCode="#,##0_ ;[Red]\-#,##0\ "/>
    <numFmt numFmtId="169" formatCode="&quot;€&quot;\ #,##0.00"/>
    <numFmt numFmtId="170" formatCode="0.000"/>
  </numFmts>
  <fonts count="9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i/>
      <sz val="18"/>
      <color theme="1"/>
      <name val="Calibri"/>
      <family val="2"/>
      <scheme val="minor"/>
    </font>
    <font>
      <sz val="10"/>
      <color indexed="17"/>
      <name val="Arial"/>
      <family val="2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indexed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b/>
      <i/>
      <u/>
      <sz val="11"/>
      <color indexed="10"/>
      <name val="Arial"/>
      <family val="2"/>
    </font>
    <font>
      <b/>
      <u/>
      <sz val="11"/>
      <color indexed="10"/>
      <name val="Arial"/>
      <family val="2"/>
    </font>
    <font>
      <b/>
      <u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b/>
      <i/>
      <sz val="11"/>
      <color indexed="16"/>
      <name val="Arial"/>
      <family val="2"/>
    </font>
    <font>
      <b/>
      <sz val="11"/>
      <color indexed="17"/>
      <name val="Arial"/>
      <family val="2"/>
    </font>
    <font>
      <b/>
      <sz val="12"/>
      <color rgb="FF008000"/>
      <name val="Calibri"/>
      <family val="2"/>
      <scheme val="minor"/>
    </font>
    <font>
      <b/>
      <sz val="9"/>
      <color indexed="81"/>
      <name val="Tahom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u/>
      <sz val="11"/>
      <color theme="1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36"/>
      <color theme="1"/>
      <name val="Calibri"/>
      <family val="2"/>
      <scheme val="minor"/>
    </font>
    <font>
      <sz val="12"/>
      <name val="Arial"/>
      <family val="2"/>
    </font>
    <font>
      <b/>
      <sz val="20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7"/>
      <name val="Arial"/>
      <family val="2"/>
    </font>
    <font>
      <sz val="8"/>
      <name val="Arial"/>
      <family val="2"/>
    </font>
    <font>
      <b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name val="Tahoma"/>
      <family val="2"/>
    </font>
    <font>
      <sz val="11"/>
      <color rgb="FF000000"/>
      <name val="Calibri"/>
      <family val="2"/>
      <scheme val="minor"/>
    </font>
    <font>
      <b/>
      <sz val="9"/>
      <name val="Tahoma"/>
      <family val="2"/>
    </font>
    <font>
      <sz val="10"/>
      <color rgb="FF008000"/>
      <name val="Arial"/>
      <family val="2"/>
    </font>
    <font>
      <b/>
      <sz val="11"/>
      <color rgb="FF000000"/>
      <name val="Calibri"/>
      <family val="2"/>
      <scheme val="minor"/>
    </font>
    <font>
      <b/>
      <i/>
      <sz val="9"/>
      <name val="Tahoma"/>
      <family val="2"/>
    </font>
    <font>
      <sz val="11"/>
      <color rgb="FF00800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sz val="28"/>
      <color theme="1"/>
      <name val="Calibri"/>
      <family val="2"/>
      <scheme val="minor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7"/>
      <color rgb="FF000000"/>
      <name val="Times New Roman"/>
      <family val="1"/>
    </font>
    <font>
      <sz val="10"/>
      <color rgb="FF000000"/>
      <name val="Tahoma"/>
      <family val="2"/>
    </font>
    <font>
      <b/>
      <i/>
      <sz val="10"/>
      <color rgb="FF000000"/>
      <name val="Tahoma"/>
      <family val="2"/>
    </font>
    <font>
      <b/>
      <i/>
      <sz val="11"/>
      <color rgb="FF000000"/>
      <name val="Tahoma"/>
      <family val="2"/>
    </font>
    <font>
      <sz val="9"/>
      <color theme="1"/>
      <name val="Calibri"/>
      <family val="2"/>
      <scheme val="minor"/>
    </font>
    <font>
      <b/>
      <vertAlign val="superscript"/>
      <sz val="10"/>
      <color rgb="FFFF0000"/>
      <name val="Tahoma"/>
      <family val="2"/>
    </font>
    <font>
      <b/>
      <i/>
      <sz val="10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rgb="FFFF0000"/>
      <name val="Tahoma"/>
      <family val="2"/>
    </font>
    <font>
      <b/>
      <sz val="16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24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FF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7">
    <xf numFmtId="0" fontId="0" fillId="0" borderId="0"/>
    <xf numFmtId="43" fontId="1" fillId="0" borderId="0" applyFont="0" applyFill="0" applyBorder="0" applyAlignment="0" applyProtection="0"/>
    <xf numFmtId="0" fontId="16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30" borderId="0" applyNumberFormat="0" applyBorder="0" applyAlignment="0" applyProtection="0"/>
    <xf numFmtId="0" fontId="40" fillId="14" borderId="0" applyNumberFormat="0" applyBorder="0" applyAlignment="0" applyProtection="0"/>
    <xf numFmtId="0" fontId="41" fillId="31" borderId="44" applyNumberFormat="0" applyAlignment="0" applyProtection="0"/>
    <xf numFmtId="0" fontId="42" fillId="32" borderId="45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15" borderId="0" applyNumberFormat="0" applyBorder="0" applyAlignment="0" applyProtection="0"/>
    <xf numFmtId="0" fontId="46" fillId="0" borderId="46" applyNumberFormat="0" applyFill="0" applyAlignment="0" applyProtection="0"/>
    <xf numFmtId="0" fontId="47" fillId="0" borderId="47" applyNumberFormat="0" applyFill="0" applyAlignment="0" applyProtection="0"/>
    <xf numFmtId="0" fontId="48" fillId="0" borderId="48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49" applyNumberFormat="0" applyFill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0" fillId="33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6" fillId="0" borderId="0"/>
    <xf numFmtId="0" fontId="19" fillId="34" borderId="50" applyNumberFormat="0" applyFont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20" fillId="0" borderId="51" applyNumberFormat="0" applyFill="0" applyAlignment="0" applyProtection="0"/>
    <xf numFmtId="166" fontId="16" fillId="0" borderId="0" applyFont="0" applyFill="0" applyBorder="0" applyAlignment="0" applyProtection="0"/>
    <xf numFmtId="0" fontId="52" fillId="0" borderId="0" applyNumberFormat="0" applyFill="0" applyBorder="0" applyAlignment="0" applyProtection="0"/>
  </cellStyleXfs>
  <cellXfs count="525">
    <xf numFmtId="0" fontId="0" fillId="0" borderId="0" xfId="0"/>
    <xf numFmtId="0" fontId="4" fillId="0" borderId="0" xfId="0" applyFont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7" xfId="0" applyFont="1" applyBorder="1"/>
    <xf numFmtId="0" fontId="12" fillId="3" borderId="7" xfId="0" applyFont="1" applyFill="1" applyBorder="1"/>
    <xf numFmtId="0" fontId="9" fillId="0" borderId="7" xfId="0" applyFont="1" applyBorder="1"/>
    <xf numFmtId="0" fontId="10" fillId="3" borderId="7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43" fontId="0" fillId="0" borderId="0" xfId="0" applyNumberFormat="1"/>
    <xf numFmtId="0" fontId="9" fillId="0" borderId="0" xfId="0" applyFont="1" applyAlignment="1">
      <alignment horizontal="right"/>
    </xf>
    <xf numFmtId="43" fontId="10" fillId="0" borderId="0" xfId="1" applyFont="1" applyBorder="1"/>
    <xf numFmtId="0" fontId="0" fillId="0" borderId="0" xfId="0" applyAlignment="1">
      <alignment horizontal="right"/>
    </xf>
    <xf numFmtId="43" fontId="10" fillId="0" borderId="15" xfId="0" applyNumberFormat="1" applyFont="1" applyBorder="1"/>
    <xf numFmtId="0" fontId="0" fillId="0" borderId="7" xfId="0" applyBorder="1"/>
    <xf numFmtId="0" fontId="7" fillId="0" borderId="0" xfId="0" applyFont="1" applyAlignment="1"/>
    <xf numFmtId="0" fontId="17" fillId="8" borderId="0" xfId="2" applyFont="1" applyFill="1" applyAlignment="1">
      <alignment horizontal="left"/>
    </xf>
    <xf numFmtId="0" fontId="20" fillId="8" borderId="5" xfId="3" applyFont="1" applyFill="1" applyBorder="1" applyAlignment="1"/>
    <xf numFmtId="0" fontId="0" fillId="9" borderId="16" xfId="4" applyFont="1" applyFill="1" applyBorder="1" applyAlignment="1" applyProtection="1">
      <alignment horizontal="center"/>
      <protection locked="0"/>
    </xf>
    <xf numFmtId="0" fontId="21" fillId="9" borderId="17" xfId="2" applyFont="1" applyFill="1" applyBorder="1" applyAlignment="1">
      <alignment horizontal="left"/>
    </xf>
    <xf numFmtId="0" fontId="22" fillId="9" borderId="18" xfId="2" applyFont="1" applyFill="1" applyBorder="1"/>
    <xf numFmtId="43" fontId="21" fillId="0" borderId="19" xfId="5" applyFont="1" applyFill="1" applyBorder="1" applyAlignment="1" applyProtection="1">
      <alignment horizontal="right" vertical="center"/>
    </xf>
    <xf numFmtId="0" fontId="21" fillId="9" borderId="20" xfId="2" applyFont="1" applyFill="1" applyBorder="1" applyAlignment="1">
      <alignment horizontal="left"/>
    </xf>
    <xf numFmtId="164" fontId="21" fillId="9" borderId="21" xfId="6" applyNumberFormat="1" applyFont="1" applyFill="1" applyBorder="1" applyAlignment="1">
      <alignment horizontal="right"/>
    </xf>
    <xf numFmtId="43" fontId="21" fillId="0" borderId="22" xfId="5" applyFont="1" applyFill="1" applyBorder="1" applyAlignment="1" applyProtection="1">
      <alignment horizontal="right" vertical="center"/>
    </xf>
    <xf numFmtId="0" fontId="21" fillId="9" borderId="25" xfId="2" applyFont="1" applyFill="1" applyBorder="1" applyAlignment="1">
      <alignment horizontal="left"/>
    </xf>
    <xf numFmtId="0" fontId="21" fillId="9" borderId="26" xfId="2" applyFont="1" applyFill="1" applyBorder="1" applyAlignment="1">
      <alignment horizontal="centerContinuous"/>
    </xf>
    <xf numFmtId="43" fontId="21" fillId="10" borderId="15" xfId="5" applyFont="1" applyFill="1" applyBorder="1" applyAlignment="1" applyProtection="1">
      <alignment horizontal="right" vertical="center"/>
    </xf>
    <xf numFmtId="0" fontId="1" fillId="9" borderId="0" xfId="4" applyFill="1"/>
    <xf numFmtId="0" fontId="23" fillId="9" borderId="0" xfId="2" applyFont="1" applyFill="1" applyAlignment="1">
      <alignment horizontal="right"/>
    </xf>
    <xf numFmtId="0" fontId="1" fillId="9" borderId="1" xfId="4" applyFont="1" applyFill="1" applyBorder="1" applyAlignment="1">
      <alignment horizontal="left"/>
    </xf>
    <xf numFmtId="0" fontId="1" fillId="9" borderId="2" xfId="4" applyFill="1" applyBorder="1"/>
    <xf numFmtId="0" fontId="1" fillId="9" borderId="3" xfId="4" applyFill="1" applyBorder="1"/>
    <xf numFmtId="0" fontId="1" fillId="0" borderId="0" xfId="4"/>
    <xf numFmtId="0" fontId="1" fillId="8" borderId="1" xfId="4" applyFill="1" applyBorder="1"/>
    <xf numFmtId="0" fontId="17" fillId="8" borderId="2" xfId="2" applyFont="1" applyFill="1" applyBorder="1" applyAlignment="1">
      <alignment horizontal="centerContinuous"/>
    </xf>
    <xf numFmtId="0" fontId="17" fillId="11" borderId="2" xfId="2" applyFont="1" applyFill="1" applyBorder="1" applyAlignment="1">
      <alignment horizontal="centerContinuous"/>
    </xf>
    <xf numFmtId="0" fontId="21" fillId="11" borderId="3" xfId="2" applyFont="1" applyFill="1" applyBorder="1" applyAlignment="1">
      <alignment horizontal="right" indent="1"/>
    </xf>
    <xf numFmtId="0" fontId="27" fillId="9" borderId="18" xfId="2" applyFont="1" applyFill="1" applyBorder="1" applyAlignment="1">
      <alignment horizontal="centerContinuous"/>
    </xf>
    <xf numFmtId="0" fontId="22" fillId="9" borderId="28" xfId="2" applyFont="1" applyFill="1" applyBorder="1" applyAlignment="1">
      <alignment horizontal="centerContinuous"/>
    </xf>
    <xf numFmtId="0" fontId="28" fillId="8" borderId="1" xfId="2" applyFont="1" applyFill="1" applyBorder="1" applyAlignment="1">
      <alignment horizontal="centerContinuous"/>
    </xf>
    <xf numFmtId="8" fontId="17" fillId="9" borderId="29" xfId="2" applyNumberFormat="1" applyFont="1" applyFill="1" applyBorder="1" applyAlignment="1" applyProtection="1">
      <alignment horizontal="right"/>
    </xf>
    <xf numFmtId="0" fontId="1" fillId="9" borderId="23" xfId="4" applyFill="1" applyBorder="1" applyAlignment="1">
      <alignment horizontal="left" indent="1"/>
    </xf>
    <xf numFmtId="0" fontId="1" fillId="9" borderId="0" xfId="4" applyFill="1" applyBorder="1"/>
    <xf numFmtId="0" fontId="1" fillId="9" borderId="24" xfId="4" applyFill="1" applyBorder="1"/>
    <xf numFmtId="0" fontId="1" fillId="8" borderId="23" xfId="4" applyFill="1" applyBorder="1"/>
    <xf numFmtId="0" fontId="17" fillId="11" borderId="0" xfId="2" applyFont="1" applyFill="1" applyBorder="1" applyAlignment="1">
      <alignment horizontal="centerContinuous"/>
    </xf>
    <xf numFmtId="0" fontId="30" fillId="11" borderId="24" xfId="2" applyFont="1" applyFill="1" applyBorder="1" applyAlignment="1">
      <alignment horizontal="right" indent="1"/>
    </xf>
    <xf numFmtId="43" fontId="22" fillId="9" borderId="30" xfId="7" applyFont="1" applyFill="1" applyBorder="1" applyAlignment="1" applyProtection="1">
      <alignment horizontal="right"/>
    </xf>
    <xf numFmtId="43" fontId="21" fillId="9" borderId="31" xfId="7" applyFont="1" applyFill="1" applyBorder="1"/>
    <xf numFmtId="0" fontId="32" fillId="9" borderId="17" xfId="2" applyFont="1" applyFill="1" applyBorder="1" applyProtection="1"/>
    <xf numFmtId="8" fontId="16" fillId="9" borderId="33" xfId="2" applyNumberFormat="1" applyFont="1" applyFill="1" applyBorder="1" applyProtection="1"/>
    <xf numFmtId="0" fontId="33" fillId="11" borderId="24" xfId="2" applyFont="1" applyFill="1" applyBorder="1" applyAlignment="1">
      <alignment horizontal="right" indent="1"/>
    </xf>
    <xf numFmtId="43" fontId="22" fillId="9" borderId="8" xfId="7" applyFont="1" applyFill="1" applyBorder="1" applyAlignment="1" applyProtection="1">
      <alignment horizontal="right"/>
    </xf>
    <xf numFmtId="0" fontId="16" fillId="9" borderId="35" xfId="2" applyFont="1" applyFill="1" applyBorder="1" applyProtection="1"/>
    <xf numFmtId="8" fontId="16" fillId="9" borderId="31" xfId="2" applyNumberFormat="1" applyFont="1" applyFill="1" applyBorder="1" applyProtection="1"/>
    <xf numFmtId="0" fontId="1" fillId="0" borderId="17" xfId="4" applyBorder="1"/>
    <xf numFmtId="0" fontId="0" fillId="9" borderId="18" xfId="0" applyFill="1" applyBorder="1"/>
    <xf numFmtId="164" fontId="16" fillId="9" borderId="18" xfId="2" applyNumberFormat="1" applyFont="1" applyFill="1" applyBorder="1" applyAlignment="1">
      <alignment horizontal="left" vertical="center"/>
    </xf>
    <xf numFmtId="0" fontId="17" fillId="9" borderId="18" xfId="2" applyFont="1" applyFill="1" applyBorder="1" applyAlignment="1">
      <alignment horizontal="right" indent="1"/>
    </xf>
    <xf numFmtId="0" fontId="34" fillId="0" borderId="28" xfId="4" applyFont="1" applyBorder="1" applyAlignment="1">
      <alignment horizontal="right" indent="1"/>
    </xf>
    <xf numFmtId="43" fontId="21" fillId="9" borderId="28" xfId="7" applyFont="1" applyFill="1" applyBorder="1"/>
    <xf numFmtId="0" fontId="1" fillId="0" borderId="20" xfId="4" applyBorder="1"/>
    <xf numFmtId="0" fontId="0" fillId="9" borderId="7" xfId="0" applyFill="1" applyBorder="1"/>
    <xf numFmtId="0" fontId="1" fillId="9" borderId="7" xfId="4" applyFill="1" applyBorder="1"/>
    <xf numFmtId="0" fontId="1" fillId="0" borderId="7" xfId="4" applyBorder="1"/>
    <xf numFmtId="164" fontId="35" fillId="9" borderId="27" xfId="6" applyNumberFormat="1" applyFont="1" applyFill="1" applyBorder="1" applyAlignment="1">
      <alignment horizontal="right"/>
    </xf>
    <xf numFmtId="165" fontId="36" fillId="2" borderId="36" xfId="7" applyNumberFormat="1" applyFont="1" applyFill="1" applyBorder="1" applyAlignment="1">
      <alignment horizontal="right" vertical="center"/>
    </xf>
    <xf numFmtId="0" fontId="1" fillId="0" borderId="4" xfId="4" applyBorder="1"/>
    <xf numFmtId="0" fontId="0" fillId="9" borderId="5" xfId="0" applyFill="1" applyBorder="1"/>
    <xf numFmtId="0" fontId="16" fillId="9" borderId="5" xfId="2" applyFont="1" applyFill="1" applyBorder="1"/>
    <xf numFmtId="0" fontId="18" fillId="9" borderId="5" xfId="2" applyFont="1" applyFill="1" applyBorder="1" applyAlignment="1">
      <alignment horizontal="right" indent="1"/>
    </xf>
    <xf numFmtId="0" fontId="2" fillId="0" borderId="6" xfId="4" applyFont="1" applyBorder="1" applyAlignment="1">
      <alignment horizontal="right" indent="1"/>
    </xf>
    <xf numFmtId="43" fontId="21" fillId="12" borderId="6" xfId="5" applyFont="1" applyFill="1" applyBorder="1" applyAlignment="1" applyProtection="1">
      <alignment horizontal="right" vertical="center"/>
    </xf>
    <xf numFmtId="0" fontId="32" fillId="9" borderId="35" xfId="2" applyFont="1" applyFill="1" applyBorder="1" applyProtection="1"/>
    <xf numFmtId="0" fontId="1" fillId="9" borderId="4" xfId="4" applyFill="1" applyBorder="1" applyAlignment="1">
      <alignment horizontal="left" indent="1"/>
    </xf>
    <xf numFmtId="0" fontId="1" fillId="9" borderId="5" xfId="4" applyFill="1" applyBorder="1"/>
    <xf numFmtId="0" fontId="1" fillId="9" borderId="6" xfId="4" applyFill="1" applyBorder="1"/>
    <xf numFmtId="0" fontId="0" fillId="9" borderId="17" xfId="4" applyFont="1" applyFill="1" applyBorder="1" applyAlignment="1">
      <alignment horizontal="centerContinuous"/>
    </xf>
    <xf numFmtId="0" fontId="1" fillId="0" borderId="32" xfId="4" applyBorder="1" applyAlignment="1">
      <alignment horizontal="centerContinuous"/>
    </xf>
    <xf numFmtId="0" fontId="9" fillId="0" borderId="37" xfId="4" applyFont="1" applyBorder="1" applyAlignment="1">
      <alignment horizontal="center"/>
    </xf>
    <xf numFmtId="0" fontId="1" fillId="0" borderId="37" xfId="4" applyBorder="1"/>
    <xf numFmtId="0" fontId="2" fillId="0" borderId="38" xfId="4" applyFont="1" applyBorder="1" applyAlignment="1">
      <alignment horizontal="right" indent="1"/>
    </xf>
    <xf numFmtId="43" fontId="21" fillId="9" borderId="19" xfId="5" applyFont="1" applyFill="1" applyBorder="1" applyAlignment="1" applyProtection="1">
      <alignment horizontal="right" vertical="center"/>
    </xf>
    <xf numFmtId="0" fontId="32" fillId="9" borderId="25" xfId="2" applyFont="1" applyFill="1" applyBorder="1" applyProtection="1"/>
    <xf numFmtId="8" fontId="16" fillId="9" borderId="40" xfId="2" applyNumberFormat="1" applyFont="1" applyFill="1" applyBorder="1" applyProtection="1"/>
    <xf numFmtId="0" fontId="0" fillId="9" borderId="25" xfId="4" applyFont="1" applyFill="1" applyBorder="1" applyAlignment="1">
      <alignment horizontal="centerContinuous"/>
    </xf>
    <xf numFmtId="0" fontId="1" fillId="9" borderId="39" xfId="4" applyFill="1" applyBorder="1" applyAlignment="1">
      <alignment horizontal="centerContinuous"/>
    </xf>
    <xf numFmtId="0" fontId="9" fillId="0" borderId="41" xfId="4" applyFont="1" applyBorder="1" applyAlignment="1">
      <alignment horizontal="center"/>
    </xf>
    <xf numFmtId="0" fontId="37" fillId="5" borderId="41" xfId="4" applyFont="1" applyFill="1" applyBorder="1" applyAlignment="1">
      <alignment horizontal="center" vertical="center"/>
    </xf>
    <xf numFmtId="0" fontId="2" fillId="9" borderId="42" xfId="4" applyFont="1" applyFill="1" applyBorder="1" applyAlignment="1">
      <alignment horizontal="right" indent="1"/>
    </xf>
    <xf numFmtId="43" fontId="21" fillId="12" borderId="43" xfId="5" applyFont="1" applyFill="1" applyBorder="1" applyAlignment="1" applyProtection="1">
      <alignment horizontal="right" vertical="center"/>
    </xf>
    <xf numFmtId="0" fontId="1" fillId="9" borderId="0" xfId="4" applyFill="1" applyAlignment="1">
      <alignment horizontal="centerContinuous"/>
    </xf>
    <xf numFmtId="0" fontId="1" fillId="9" borderId="0" xfId="4" applyFont="1" applyFill="1" applyAlignment="1">
      <alignment horizontal="center" vertical="top"/>
    </xf>
    <xf numFmtId="0" fontId="1" fillId="0" borderId="0" xfId="68"/>
    <xf numFmtId="0" fontId="54" fillId="0" borderId="0" xfId="68" applyFont="1" applyAlignment="1">
      <alignment horizontal="center"/>
    </xf>
    <xf numFmtId="0" fontId="1" fillId="0" borderId="0" xfId="68" applyAlignment="1">
      <alignment horizontal="center"/>
    </xf>
    <xf numFmtId="0" fontId="16" fillId="0" borderId="0" xfId="69"/>
    <xf numFmtId="0" fontId="16" fillId="0" borderId="9" xfId="69" applyBorder="1"/>
    <xf numFmtId="0" fontId="54" fillId="0" borderId="0" xfId="68" applyFont="1"/>
    <xf numFmtId="0" fontId="55" fillId="0" borderId="12" xfId="69" applyFont="1" applyBorder="1" applyAlignment="1">
      <alignment horizontal="centerContinuous"/>
    </xf>
    <xf numFmtId="0" fontId="56" fillId="0" borderId="0" xfId="68" applyFont="1"/>
    <xf numFmtId="0" fontId="56" fillId="0" borderId="0" xfId="68" applyFont="1" applyAlignment="1">
      <alignment horizontal="center"/>
    </xf>
    <xf numFmtId="0" fontId="11" fillId="10" borderId="31" xfId="68" applyFont="1" applyFill="1" applyBorder="1" applyAlignment="1">
      <alignment horizontal="centerContinuous" vertical="center"/>
    </xf>
    <xf numFmtId="0" fontId="16" fillId="10" borderId="30" xfId="69" applyFill="1" applyBorder="1" applyAlignment="1">
      <alignment horizontal="centerContinuous" vertical="center"/>
    </xf>
    <xf numFmtId="0" fontId="57" fillId="0" borderId="0" xfId="68" applyFont="1" applyAlignment="1">
      <alignment horizontal="center"/>
    </xf>
    <xf numFmtId="0" fontId="11" fillId="0" borderId="0" xfId="68" applyFont="1"/>
    <xf numFmtId="0" fontId="1" fillId="0" borderId="0" xfId="68" applyFont="1" applyAlignment="1">
      <alignment horizontal="centerContinuous"/>
    </xf>
    <xf numFmtId="0" fontId="57" fillId="0" borderId="0" xfId="68" applyFont="1" applyAlignment="1">
      <alignment horizontal="centerContinuous"/>
    </xf>
    <xf numFmtId="8" fontId="2" fillId="0" borderId="11" xfId="68" applyNumberFormat="1" applyFont="1" applyBorder="1" applyAlignment="1">
      <alignment horizontal="center"/>
    </xf>
    <xf numFmtId="0" fontId="1" fillId="0" borderId="14" xfId="68" applyBorder="1" applyAlignment="1">
      <alignment horizontal="center"/>
    </xf>
    <xf numFmtId="0" fontId="1" fillId="0" borderId="14" xfId="68" applyBorder="1" applyAlignment="1">
      <alignment horizontal="right"/>
    </xf>
    <xf numFmtId="0" fontId="1" fillId="36" borderId="11" xfId="68" applyFill="1" applyBorder="1" applyAlignment="1">
      <alignment horizontal="center"/>
    </xf>
    <xf numFmtId="8" fontId="1" fillId="0" borderId="11" xfId="68" applyNumberFormat="1" applyFill="1" applyBorder="1"/>
    <xf numFmtId="0" fontId="16" fillId="0" borderId="9" xfId="69" applyFont="1" applyBorder="1"/>
    <xf numFmtId="0" fontId="16" fillId="0" borderId="9" xfId="69" applyFont="1" applyBorder="1" applyAlignment="1">
      <alignment horizontal="right"/>
    </xf>
    <xf numFmtId="0" fontId="1" fillId="0" borderId="0" xfId="68" applyBorder="1"/>
    <xf numFmtId="0" fontId="1" fillId="0" borderId="0" xfId="68" applyBorder="1" applyAlignment="1">
      <alignment horizontal="center"/>
    </xf>
    <xf numFmtId="0" fontId="1" fillId="0" borderId="0" xfId="68" applyFill="1" applyBorder="1" applyAlignment="1">
      <alignment horizontal="right"/>
    </xf>
    <xf numFmtId="0" fontId="1" fillId="0" borderId="0" xfId="68" applyFill="1" applyBorder="1" applyAlignment="1">
      <alignment horizontal="center"/>
    </xf>
    <xf numFmtId="0" fontId="1" fillId="36" borderId="37" xfId="68" applyFill="1" applyBorder="1" applyAlignment="1">
      <alignment horizontal="center"/>
    </xf>
    <xf numFmtId="8" fontId="1" fillId="0" borderId="37" xfId="68" applyNumberFormat="1" applyFill="1" applyBorder="1"/>
    <xf numFmtId="0" fontId="16" fillId="0" borderId="9" xfId="69" applyBorder="1" applyAlignment="1">
      <alignment horizontal="center"/>
    </xf>
    <xf numFmtId="0" fontId="2" fillId="0" borderId="0" xfId="68" applyFont="1" applyAlignment="1">
      <alignment horizontal="right"/>
    </xf>
    <xf numFmtId="0" fontId="2" fillId="0" borderId="0" xfId="68" applyFont="1" applyAlignment="1">
      <alignment horizontal="center"/>
    </xf>
    <xf numFmtId="8" fontId="2" fillId="0" borderId="11" xfId="68" applyNumberFormat="1" applyFont="1" applyFill="1" applyBorder="1"/>
    <xf numFmtId="0" fontId="2" fillId="0" borderId="11" xfId="68" applyFont="1" applyBorder="1" applyAlignment="1">
      <alignment horizontal="center"/>
    </xf>
    <xf numFmtId="0" fontId="59" fillId="0" borderId="0" xfId="69" applyFont="1"/>
    <xf numFmtId="0" fontId="1" fillId="0" borderId="14" xfId="68" applyFill="1" applyBorder="1" applyAlignment="1">
      <alignment horizontal="right"/>
    </xf>
    <xf numFmtId="0" fontId="1" fillId="0" borderId="0" xfId="68" applyFill="1"/>
    <xf numFmtId="0" fontId="16" fillId="0" borderId="0" xfId="69" applyBorder="1"/>
    <xf numFmtId="0" fontId="16" fillId="0" borderId="0" xfId="69" applyFont="1"/>
    <xf numFmtId="0" fontId="1" fillId="0" borderId="0" xfId="68" applyFill="1" applyBorder="1"/>
    <xf numFmtId="8" fontId="1" fillId="0" borderId="0" xfId="68" applyNumberFormat="1" applyFill="1" applyBorder="1"/>
    <xf numFmtId="8" fontId="0" fillId="0" borderId="0" xfId="57" applyNumberFormat="1" applyFont="1" applyFill="1" applyBorder="1"/>
    <xf numFmtId="0" fontId="2" fillId="0" borderId="0" xfId="68" applyFont="1" applyFill="1" applyBorder="1" applyAlignment="1">
      <alignment horizontal="center"/>
    </xf>
    <xf numFmtId="0" fontId="58" fillId="0" borderId="0" xfId="68" applyFont="1" applyFill="1" applyBorder="1" applyAlignment="1">
      <alignment horizontal="center"/>
    </xf>
    <xf numFmtId="0" fontId="2" fillId="0" borderId="11" xfId="68" applyFont="1" applyFill="1" applyBorder="1"/>
    <xf numFmtId="43" fontId="2" fillId="0" borderId="11" xfId="68" applyNumberFormat="1" applyFont="1" applyFill="1" applyBorder="1"/>
    <xf numFmtId="43" fontId="0" fillId="0" borderId="0" xfId="57" applyFont="1" applyFill="1" applyBorder="1"/>
    <xf numFmtId="8" fontId="60" fillId="0" borderId="0" xfId="68" applyNumberFormat="1" applyFont="1"/>
    <xf numFmtId="0" fontId="0" fillId="0" borderId="11" xfId="68" applyFont="1" applyFill="1" applyBorder="1"/>
    <xf numFmtId="8" fontId="1" fillId="0" borderId="11" xfId="68" applyNumberFormat="1" applyBorder="1" applyAlignment="1">
      <alignment horizontal="center"/>
    </xf>
    <xf numFmtId="10" fontId="61" fillId="0" borderId="11" xfId="71" applyNumberFormat="1" applyFont="1" applyFill="1" applyBorder="1" applyAlignment="1">
      <alignment horizontal="center"/>
    </xf>
    <xf numFmtId="167" fontId="17" fillId="0" borderId="0" xfId="49" applyNumberFormat="1" applyFont="1" applyFill="1" applyBorder="1"/>
    <xf numFmtId="0" fontId="16" fillId="0" borderId="0" xfId="69" applyAlignment="1">
      <alignment horizontal="right"/>
    </xf>
    <xf numFmtId="0" fontId="1" fillId="0" borderId="14" xfId="68" applyFill="1" applyBorder="1" applyAlignment="1">
      <alignment horizontal="center"/>
    </xf>
    <xf numFmtId="0" fontId="1" fillId="0" borderId="33" xfId="68" applyBorder="1" applyAlignment="1">
      <alignment horizontal="center"/>
    </xf>
    <xf numFmtId="0" fontId="2" fillId="0" borderId="35" xfId="68" applyFont="1" applyBorder="1" applyAlignment="1">
      <alignment horizontal="center"/>
    </xf>
    <xf numFmtId="0" fontId="1" fillId="0" borderId="31" xfId="68" applyBorder="1" applyAlignment="1">
      <alignment horizontal="center"/>
    </xf>
    <xf numFmtId="0" fontId="2" fillId="0" borderId="25" xfId="68" applyFont="1" applyBorder="1" applyAlignment="1">
      <alignment horizontal="center"/>
    </xf>
    <xf numFmtId="0" fontId="1" fillId="36" borderId="41" xfId="68" applyFill="1" applyBorder="1" applyAlignment="1">
      <alignment horizontal="center"/>
    </xf>
    <xf numFmtId="8" fontId="1" fillId="0" borderId="41" xfId="68" applyNumberFormat="1" applyFill="1" applyBorder="1"/>
    <xf numFmtId="0" fontId="1" fillId="0" borderId="40" xfId="68" applyBorder="1" applyAlignment="1">
      <alignment horizontal="center"/>
    </xf>
    <xf numFmtId="8" fontId="2" fillId="0" borderId="53" xfId="68" applyNumberFormat="1" applyFont="1" applyFill="1" applyBorder="1"/>
    <xf numFmtId="0" fontId="2" fillId="0" borderId="53" xfId="68" applyFont="1" applyBorder="1" applyAlignment="1">
      <alignment horizontal="center"/>
    </xf>
    <xf numFmtId="0" fontId="2" fillId="37" borderId="52" xfId="68" applyFont="1" applyFill="1" applyBorder="1"/>
    <xf numFmtId="8" fontId="2" fillId="0" borderId="37" xfId="68" applyNumberFormat="1" applyFont="1" applyFill="1" applyBorder="1"/>
    <xf numFmtId="0" fontId="2" fillId="37" borderId="54" xfId="68" applyFont="1" applyFill="1" applyBorder="1"/>
    <xf numFmtId="0" fontId="2" fillId="37" borderId="57" xfId="68" applyFont="1" applyFill="1" applyBorder="1"/>
    <xf numFmtId="8" fontId="1" fillId="0" borderId="33" xfId="68" applyNumberFormat="1" applyFill="1" applyBorder="1"/>
    <xf numFmtId="8" fontId="1" fillId="0" borderId="31" xfId="68" applyNumberFormat="1" applyFill="1" applyBorder="1"/>
    <xf numFmtId="8" fontId="1" fillId="0" borderId="40" xfId="68" applyNumberFormat="1" applyFill="1" applyBorder="1"/>
    <xf numFmtId="0" fontId="16" fillId="0" borderId="0" xfId="69" applyAlignment="1"/>
    <xf numFmtId="0" fontId="1" fillId="0" borderId="0" xfId="61" applyFont="1"/>
    <xf numFmtId="0" fontId="17" fillId="0" borderId="0" xfId="69" applyFont="1"/>
    <xf numFmtId="0" fontId="17" fillId="0" borderId="5" xfId="69" applyFont="1" applyBorder="1" applyAlignment="1">
      <alignment horizontal="center"/>
    </xf>
    <xf numFmtId="0" fontId="17" fillId="0" borderId="0" xfId="69" applyFont="1" applyAlignment="1">
      <alignment horizontal="left"/>
    </xf>
    <xf numFmtId="0" fontId="17" fillId="0" borderId="0" xfId="69" applyFont="1" applyAlignment="1">
      <alignment horizontal="right"/>
    </xf>
    <xf numFmtId="0" fontId="62" fillId="39" borderId="19" xfId="69" applyFont="1" applyFill="1" applyBorder="1" applyAlignment="1">
      <alignment horizontal="left" vertical="top" wrapText="1"/>
    </xf>
    <xf numFmtId="0" fontId="16" fillId="39" borderId="37" xfId="69" applyFill="1" applyBorder="1" applyAlignment="1">
      <alignment horizontal="center"/>
    </xf>
    <xf numFmtId="168" fontId="63" fillId="0" borderId="33" xfId="69" applyNumberFormat="1" applyFont="1" applyBorder="1" applyAlignment="1">
      <alignment horizontal="center" vertical="top" wrapText="1"/>
    </xf>
    <xf numFmtId="0" fontId="16" fillId="39" borderId="11" xfId="69" applyFill="1" applyBorder="1" applyAlignment="1">
      <alignment horizontal="center"/>
    </xf>
    <xf numFmtId="168" fontId="63" fillId="0" borderId="56" xfId="69" applyNumberFormat="1" applyFont="1" applyBorder="1" applyAlignment="1">
      <alignment horizontal="center" vertical="top" wrapText="1"/>
    </xf>
    <xf numFmtId="168" fontId="63" fillId="0" borderId="31" xfId="69" applyNumberFormat="1" applyFont="1" applyBorder="1" applyAlignment="1">
      <alignment horizontal="center" vertical="top" wrapText="1"/>
    </xf>
    <xf numFmtId="0" fontId="16" fillId="39" borderId="54" xfId="69" applyFill="1" applyBorder="1" applyAlignment="1">
      <alignment horizontal="center"/>
    </xf>
    <xf numFmtId="0" fontId="64" fillId="0" borderId="43" xfId="69" applyFont="1" applyBorder="1" applyAlignment="1">
      <alignment horizontal="justify" vertical="top" wrapText="1"/>
    </xf>
    <xf numFmtId="0" fontId="63" fillId="0" borderId="5" xfId="69" applyFont="1" applyBorder="1" applyAlignment="1">
      <alignment horizontal="center" vertical="top" wrapText="1"/>
    </xf>
    <xf numFmtId="0" fontId="65" fillId="39" borderId="41" xfId="69" applyFont="1" applyFill="1" applyBorder="1" applyAlignment="1">
      <alignment horizontal="center"/>
    </xf>
    <xf numFmtId="168" fontId="63" fillId="0" borderId="40" xfId="69" applyNumberFormat="1" applyFont="1" applyBorder="1" applyAlignment="1">
      <alignment horizontal="center" vertical="top" wrapText="1"/>
    </xf>
    <xf numFmtId="168" fontId="66" fillId="0" borderId="62" xfId="69" applyNumberFormat="1" applyFont="1" applyBorder="1" applyAlignment="1">
      <alignment horizontal="center" vertical="top" wrapText="1"/>
    </xf>
    <xf numFmtId="0" fontId="16" fillId="0" borderId="5" xfId="69" applyBorder="1"/>
    <xf numFmtId="0" fontId="65" fillId="39" borderId="37" xfId="69" applyFont="1" applyFill="1" applyBorder="1" applyAlignment="1">
      <alignment horizontal="center"/>
    </xf>
    <xf numFmtId="0" fontId="65" fillId="39" borderId="11" xfId="69" applyFont="1" applyFill="1" applyBorder="1" applyAlignment="1">
      <alignment horizontal="center"/>
    </xf>
    <xf numFmtId="0" fontId="67" fillId="39" borderId="61" xfId="69" applyFont="1" applyFill="1" applyBorder="1" applyAlignment="1">
      <alignment horizontal="justify" vertical="top" wrapText="1"/>
    </xf>
    <xf numFmtId="0" fontId="65" fillId="39" borderId="54" xfId="69" applyFont="1" applyFill="1" applyBorder="1" applyAlignment="1">
      <alignment horizontal="center"/>
    </xf>
    <xf numFmtId="0" fontId="68" fillId="0" borderId="5" xfId="69" applyFont="1" applyBorder="1" applyAlignment="1">
      <alignment horizontal="center" vertical="top" wrapText="1"/>
    </xf>
    <xf numFmtId="168" fontId="63" fillId="0" borderId="63" xfId="69" applyNumberFormat="1" applyFont="1" applyBorder="1" applyAlignment="1">
      <alignment horizontal="center" vertical="top" wrapText="1"/>
    </xf>
    <xf numFmtId="168" fontId="66" fillId="0" borderId="59" xfId="69" applyNumberFormat="1" applyFont="1" applyFill="1" applyBorder="1" applyAlignment="1">
      <alignment horizontal="center" vertical="top" wrapText="1"/>
    </xf>
    <xf numFmtId="0" fontId="2" fillId="0" borderId="59" xfId="69" applyFont="1" applyBorder="1" applyAlignment="1">
      <alignment horizontal="center"/>
    </xf>
    <xf numFmtId="43" fontId="2" fillId="0" borderId="60" xfId="46" applyFont="1" applyBorder="1"/>
    <xf numFmtId="0" fontId="16" fillId="0" borderId="0" xfId="69" applyFont="1" applyBorder="1" applyAlignment="1">
      <alignment horizontal="center"/>
    </xf>
    <xf numFmtId="0" fontId="16" fillId="0" borderId="0" xfId="69" applyAlignment="1">
      <alignment horizontal="center"/>
    </xf>
    <xf numFmtId="0" fontId="65" fillId="39" borderId="30" xfId="69" applyFont="1" applyFill="1" applyBorder="1" applyAlignment="1">
      <alignment horizontal="center"/>
    </xf>
    <xf numFmtId="168" fontId="66" fillId="0" borderId="58" xfId="69" applyNumberFormat="1" applyFont="1" applyFill="1" applyBorder="1" applyAlignment="1">
      <alignment horizontal="center" vertical="top" wrapText="1"/>
    </xf>
    <xf numFmtId="0" fontId="65" fillId="0" borderId="0" xfId="69" applyFont="1" applyBorder="1"/>
    <xf numFmtId="0" fontId="17" fillId="0" borderId="14" xfId="69" applyFont="1" applyBorder="1"/>
    <xf numFmtId="43" fontId="16" fillId="0" borderId="0" xfId="69" applyNumberFormat="1"/>
    <xf numFmtId="0" fontId="17" fillId="0" borderId="0" xfId="69" applyFont="1" applyAlignment="1">
      <alignment horizontal="right" indent="1"/>
    </xf>
    <xf numFmtId="43" fontId="17" fillId="0" borderId="15" xfId="69" applyNumberFormat="1" applyFont="1" applyBorder="1"/>
    <xf numFmtId="10" fontId="0" fillId="0" borderId="0" xfId="71" applyNumberFormat="1" applyFont="1" applyAlignment="1">
      <alignment horizontal="center"/>
    </xf>
    <xf numFmtId="0" fontId="16" fillId="0" borderId="55" xfId="69" applyBorder="1"/>
    <xf numFmtId="0" fontId="16" fillId="0" borderId="0" xfId="69" applyFont="1" applyAlignment="1">
      <alignment horizontal="right" indent="1"/>
    </xf>
    <xf numFmtId="0" fontId="16" fillId="0" borderId="53" xfId="69" applyBorder="1"/>
    <xf numFmtId="167" fontId="17" fillId="0" borderId="15" xfId="69" applyNumberFormat="1" applyFont="1" applyBorder="1"/>
    <xf numFmtId="167" fontId="17" fillId="0" borderId="0" xfId="69" applyNumberFormat="1" applyFont="1" applyBorder="1"/>
    <xf numFmtId="43" fontId="0" fillId="0" borderId="15" xfId="46" applyFont="1" applyBorder="1"/>
    <xf numFmtId="0" fontId="17" fillId="0" borderId="0" xfId="69" applyFont="1" applyAlignment="1">
      <alignment horizontal="left" indent="1"/>
    </xf>
    <xf numFmtId="0" fontId="16" fillId="0" borderId="11" xfId="69" applyFont="1" applyBorder="1"/>
    <xf numFmtId="43" fontId="0" fillId="39" borderId="11" xfId="46" applyFont="1" applyFill="1" applyBorder="1"/>
    <xf numFmtId="0" fontId="70" fillId="0" borderId="0" xfId="69" applyFont="1"/>
    <xf numFmtId="43" fontId="2" fillId="0" borderId="0" xfId="46" applyFont="1"/>
    <xf numFmtId="0" fontId="69" fillId="0" borderId="0" xfId="69" applyFont="1"/>
    <xf numFmtId="0" fontId="17" fillId="39" borderId="58" xfId="69" applyFont="1" applyFill="1" applyBorder="1" applyAlignment="1">
      <alignment horizontal="center"/>
    </xf>
    <xf numFmtId="0" fontId="1" fillId="0" borderId="7" xfId="62" applyBorder="1" applyAlignment="1">
      <alignment horizontal="centerContinuous"/>
    </xf>
    <xf numFmtId="0" fontId="1" fillId="0" borderId="0" xfId="62"/>
    <xf numFmtId="0" fontId="1" fillId="0" borderId="0" xfId="62" applyAlignment="1">
      <alignment horizontal="centerContinuous"/>
    </xf>
    <xf numFmtId="0" fontId="1" fillId="0" borderId="0" xfId="62" applyFont="1"/>
    <xf numFmtId="0" fontId="2" fillId="0" borderId="0" xfId="62" applyFont="1"/>
    <xf numFmtId="0" fontId="60" fillId="0" borderId="0" xfId="62" applyFont="1"/>
    <xf numFmtId="0" fontId="73" fillId="40" borderId="67" xfId="62" applyFont="1" applyFill="1" applyBorder="1" applyAlignment="1">
      <alignment horizontal="center" vertical="center" wrapText="1"/>
    </xf>
    <xf numFmtId="0" fontId="73" fillId="40" borderId="3" xfId="62" applyFont="1" applyFill="1" applyBorder="1" applyAlignment="1">
      <alignment horizontal="center" vertical="center" wrapText="1"/>
    </xf>
    <xf numFmtId="0" fontId="60" fillId="0" borderId="3" xfId="62" applyFont="1" applyBorder="1" applyAlignment="1">
      <alignment horizontal="center"/>
    </xf>
    <xf numFmtId="0" fontId="73" fillId="40" borderId="68" xfId="62" applyFont="1" applyFill="1" applyBorder="1" applyAlignment="1">
      <alignment horizontal="center" vertical="center" wrapText="1"/>
    </xf>
    <xf numFmtId="0" fontId="73" fillId="40" borderId="69" xfId="62" applyFont="1" applyFill="1" applyBorder="1" applyAlignment="1">
      <alignment horizontal="center" vertical="center" wrapText="1"/>
    </xf>
    <xf numFmtId="0" fontId="60" fillId="0" borderId="70" xfId="62" applyFont="1" applyBorder="1" applyAlignment="1">
      <alignment horizontal="center"/>
    </xf>
    <xf numFmtId="169" fontId="74" fillId="0" borderId="68" xfId="62" applyNumberFormat="1" applyFont="1" applyFill="1" applyBorder="1" applyAlignment="1">
      <alignment horizontal="right" vertical="center" wrapText="1"/>
    </xf>
    <xf numFmtId="169" fontId="74" fillId="40" borderId="69" xfId="62" applyNumberFormat="1" applyFont="1" applyFill="1" applyBorder="1" applyAlignment="1">
      <alignment horizontal="right" vertical="center" wrapText="1"/>
    </xf>
    <xf numFmtId="169" fontId="74" fillId="36" borderId="69" xfId="62" applyNumberFormat="1" applyFont="1" applyFill="1" applyBorder="1" applyAlignment="1">
      <alignment horizontal="right" vertical="center" wrapText="1"/>
    </xf>
    <xf numFmtId="169" fontId="73" fillId="40" borderId="71" xfId="62" applyNumberFormat="1" applyFont="1" applyFill="1" applyBorder="1" applyAlignment="1">
      <alignment horizontal="right" vertical="center" wrapText="1"/>
    </xf>
    <xf numFmtId="169" fontId="73" fillId="40" borderId="70" xfId="62" applyNumberFormat="1" applyFont="1" applyFill="1" applyBorder="1" applyAlignment="1">
      <alignment horizontal="right" vertical="center" wrapText="1"/>
    </xf>
    <xf numFmtId="0" fontId="74" fillId="0" borderId="73" xfId="62" applyFont="1" applyFill="1" applyBorder="1" applyAlignment="1">
      <alignment horizontal="right" vertical="center" wrapText="1"/>
    </xf>
    <xf numFmtId="0" fontId="74" fillId="40" borderId="24" xfId="62" applyFont="1" applyFill="1" applyBorder="1" applyAlignment="1">
      <alignment horizontal="right" vertical="center" wrapText="1"/>
    </xf>
    <xf numFmtId="169" fontId="74" fillId="40" borderId="73" xfId="62" applyNumberFormat="1" applyFont="1" applyFill="1" applyBorder="1" applyAlignment="1">
      <alignment horizontal="right" vertical="center" wrapText="1"/>
    </xf>
    <xf numFmtId="169" fontId="74" fillId="40" borderId="24" xfId="62" applyNumberFormat="1" applyFont="1" applyFill="1" applyBorder="1" applyAlignment="1">
      <alignment horizontal="right" vertical="center" wrapText="1"/>
    </xf>
    <xf numFmtId="43" fontId="1" fillId="0" borderId="11" xfId="65" applyNumberFormat="1" applyBorder="1"/>
    <xf numFmtId="43" fontId="1" fillId="0" borderId="0" xfId="62" applyNumberFormat="1"/>
    <xf numFmtId="169" fontId="1" fillId="0" borderId="11" xfId="65" applyNumberFormat="1" applyBorder="1"/>
    <xf numFmtId="8" fontId="74" fillId="36" borderId="24" xfId="62" applyNumberFormat="1" applyFont="1" applyFill="1" applyBorder="1" applyAlignment="1">
      <alignment horizontal="right" vertical="center" wrapText="1"/>
    </xf>
    <xf numFmtId="0" fontId="60" fillId="0" borderId="3" xfId="62" applyFont="1" applyBorder="1"/>
    <xf numFmtId="0" fontId="60" fillId="0" borderId="24" xfId="62" applyFont="1" applyBorder="1"/>
    <xf numFmtId="43" fontId="2" fillId="0" borderId="0" xfId="65" applyNumberFormat="1" applyFont="1"/>
    <xf numFmtId="169" fontId="74" fillId="40" borderId="74" xfId="62" applyNumberFormat="1" applyFont="1" applyFill="1" applyBorder="1" applyAlignment="1">
      <alignment horizontal="right" vertical="center" wrapText="1"/>
    </xf>
    <xf numFmtId="8" fontId="74" fillId="36" borderId="6" xfId="62" applyNumberFormat="1" applyFont="1" applyFill="1" applyBorder="1" applyAlignment="1">
      <alignment horizontal="right" vertical="center" wrapText="1"/>
    </xf>
    <xf numFmtId="0" fontId="60" fillId="0" borderId="6" xfId="62" applyFont="1" applyBorder="1" applyAlignment="1">
      <alignment horizontal="left"/>
    </xf>
    <xf numFmtId="8" fontId="73" fillId="0" borderId="75" xfId="62" applyNumberFormat="1" applyFont="1" applyFill="1" applyBorder="1" applyAlignment="1">
      <alignment horizontal="right" vertical="center" wrapText="1"/>
    </xf>
    <xf numFmtId="8" fontId="73" fillId="40" borderId="6" xfId="62" applyNumberFormat="1" applyFont="1" applyFill="1" applyBorder="1" applyAlignment="1">
      <alignment horizontal="right" vertical="center" wrapText="1"/>
    </xf>
    <xf numFmtId="0" fontId="60" fillId="0" borderId="76" xfId="62" applyFont="1" applyBorder="1" applyAlignment="1">
      <alignment horizontal="center"/>
    </xf>
    <xf numFmtId="0" fontId="60" fillId="0" borderId="77" xfId="62" quotePrefix="1" applyFont="1" applyBorder="1" applyAlignment="1">
      <alignment horizontal="center"/>
    </xf>
    <xf numFmtId="169" fontId="76" fillId="0" borderId="6" xfId="62" applyNumberFormat="1" applyFont="1" applyBorder="1" applyAlignment="1">
      <alignment horizontal="right" vertical="center" wrapText="1"/>
    </xf>
    <xf numFmtId="8" fontId="76" fillId="0" borderId="6" xfId="62" applyNumberFormat="1" applyFont="1" applyBorder="1" applyAlignment="1">
      <alignment horizontal="right" vertical="center" wrapText="1"/>
    </xf>
    <xf numFmtId="169" fontId="78" fillId="0" borderId="15" xfId="62" applyNumberFormat="1" applyFont="1" applyBorder="1" applyAlignment="1">
      <alignment horizontal="right" vertical="center" wrapText="1"/>
    </xf>
    <xf numFmtId="0" fontId="73" fillId="40" borderId="2" xfId="62" applyFont="1" applyFill="1" applyBorder="1" applyAlignment="1">
      <alignment horizontal="center" vertical="center" wrapText="1"/>
    </xf>
    <xf numFmtId="0" fontId="73" fillId="40" borderId="76" xfId="62" applyFont="1" applyFill="1" applyBorder="1" applyAlignment="1">
      <alignment horizontal="center" vertical="center" wrapText="1"/>
    </xf>
    <xf numFmtId="0" fontId="53" fillId="0" borderId="3" xfId="62" applyFont="1" applyBorder="1" applyAlignment="1">
      <alignment horizontal="center"/>
    </xf>
    <xf numFmtId="0" fontId="73" fillId="40" borderId="78" xfId="62" applyFont="1" applyFill="1" applyBorder="1" applyAlignment="1">
      <alignment horizontal="center" vertical="center" wrapText="1"/>
    </xf>
    <xf numFmtId="0" fontId="73" fillId="40" borderId="77" xfId="62" applyFont="1" applyFill="1" applyBorder="1" applyAlignment="1">
      <alignment horizontal="center" vertical="center" wrapText="1"/>
    </xf>
    <xf numFmtId="0" fontId="53" fillId="0" borderId="6" xfId="62" applyFont="1" applyBorder="1" applyAlignment="1">
      <alignment horizontal="center"/>
    </xf>
    <xf numFmtId="0" fontId="53" fillId="0" borderId="0" xfId="62" applyFont="1"/>
    <xf numFmtId="8" fontId="73" fillId="0" borderId="6" xfId="62" applyNumberFormat="1" applyFont="1" applyFill="1" applyBorder="1" applyAlignment="1">
      <alignment horizontal="right" vertical="center" wrapText="1"/>
    </xf>
    <xf numFmtId="0" fontId="73" fillId="0" borderId="3" xfId="62" applyFont="1" applyBorder="1" applyAlignment="1">
      <alignment horizontal="center" vertical="center" wrapText="1"/>
    </xf>
    <xf numFmtId="0" fontId="73" fillId="0" borderId="6" xfId="62" applyFont="1" applyBorder="1" applyAlignment="1">
      <alignment horizontal="center" vertical="center" wrapText="1"/>
    </xf>
    <xf numFmtId="0" fontId="60" fillId="0" borderId="6" xfId="62" applyFont="1" applyBorder="1" applyAlignment="1">
      <alignment horizontal="center"/>
    </xf>
    <xf numFmtId="169" fontId="74" fillId="36" borderId="68" xfId="62" applyNumberFormat="1" applyFont="1" applyFill="1" applyBorder="1" applyAlignment="1">
      <alignment horizontal="right" vertical="center" wrapText="1"/>
    </xf>
    <xf numFmtId="169" fontId="1" fillId="0" borderId="0" xfId="62" applyNumberFormat="1"/>
    <xf numFmtId="10" fontId="1" fillId="0" borderId="0" xfId="71" applyNumberFormat="1" applyFont="1"/>
    <xf numFmtId="8" fontId="72" fillId="40" borderId="6" xfId="62" applyNumberFormat="1" applyFont="1" applyFill="1" applyBorder="1" applyAlignment="1">
      <alignment horizontal="right" vertical="center" wrapText="1"/>
    </xf>
    <xf numFmtId="8" fontId="76" fillId="40" borderId="6" xfId="62" applyNumberFormat="1" applyFont="1" applyFill="1" applyBorder="1" applyAlignment="1">
      <alignment horizontal="right" vertical="center" wrapText="1"/>
    </xf>
    <xf numFmtId="0" fontId="1" fillId="0" borderId="0" xfId="62" applyAlignment="1">
      <alignment horizontal="right"/>
    </xf>
    <xf numFmtId="0" fontId="74" fillId="0" borderId="24" xfId="62" applyFont="1" applyBorder="1" applyAlignment="1">
      <alignment horizontal="right" vertical="center" wrapText="1"/>
    </xf>
    <xf numFmtId="0" fontId="81" fillId="0" borderId="76" xfId="62" applyFont="1" applyBorder="1" applyAlignment="1">
      <alignment horizontal="right" vertical="center"/>
    </xf>
    <xf numFmtId="7" fontId="74" fillId="0" borderId="24" xfId="62" applyNumberFormat="1" applyFont="1" applyFill="1" applyBorder="1" applyAlignment="1">
      <alignment horizontal="right" vertical="center" wrapText="1"/>
    </xf>
    <xf numFmtId="7" fontId="74" fillId="39" borderId="24" xfId="62" applyNumberFormat="1" applyFont="1" applyFill="1" applyBorder="1" applyAlignment="1">
      <alignment horizontal="right" vertical="center" wrapText="1"/>
    </xf>
    <xf numFmtId="7" fontId="74" fillId="39" borderId="77" xfId="62" applyNumberFormat="1" applyFont="1" applyFill="1" applyBorder="1" applyAlignment="1">
      <alignment horizontal="right" vertical="center" wrapText="1"/>
    </xf>
    <xf numFmtId="0" fontId="74" fillId="0" borderId="6" xfId="62" applyFont="1" applyBorder="1" applyAlignment="1">
      <alignment horizontal="right" vertical="center" wrapText="1"/>
    </xf>
    <xf numFmtId="0" fontId="74" fillId="0" borderId="76" xfId="62" applyFont="1" applyBorder="1" applyAlignment="1">
      <alignment horizontal="right" vertical="center"/>
    </xf>
    <xf numFmtId="0" fontId="74" fillId="0" borderId="24" xfId="62" applyFont="1" applyFill="1" applyBorder="1" applyAlignment="1">
      <alignment horizontal="right" vertical="center" wrapText="1"/>
    </xf>
    <xf numFmtId="7" fontId="74" fillId="0" borderId="77" xfId="62" applyNumberFormat="1" applyFont="1" applyFill="1" applyBorder="1" applyAlignment="1">
      <alignment horizontal="right" vertical="center" wrapText="1"/>
    </xf>
    <xf numFmtId="169" fontId="74" fillId="40" borderId="77" xfId="62" applyNumberFormat="1" applyFont="1" applyFill="1" applyBorder="1" applyAlignment="1">
      <alignment horizontal="right" vertical="center" wrapText="1"/>
    </xf>
    <xf numFmtId="169" fontId="73" fillId="0" borderId="68" xfId="65" applyNumberFormat="1" applyFont="1" applyFill="1" applyBorder="1" applyAlignment="1">
      <alignment horizontal="right" vertical="center" wrapText="1"/>
    </xf>
    <xf numFmtId="169" fontId="73" fillId="0" borderId="69" xfId="65" applyNumberFormat="1" applyFont="1" applyFill="1" applyBorder="1" applyAlignment="1">
      <alignment horizontal="right" vertical="center" wrapText="1"/>
    </xf>
    <xf numFmtId="169" fontId="74" fillId="0" borderId="68" xfId="65" applyNumberFormat="1" applyFont="1" applyFill="1" applyBorder="1" applyAlignment="1">
      <alignment horizontal="right" vertical="center" wrapText="1"/>
    </xf>
    <xf numFmtId="169" fontId="74" fillId="40" borderId="69" xfId="65" applyNumberFormat="1" applyFont="1" applyFill="1" applyBorder="1" applyAlignment="1">
      <alignment horizontal="right" vertical="center" wrapText="1"/>
    </xf>
    <xf numFmtId="8" fontId="81" fillId="0" borderId="6" xfId="53" applyNumberFormat="1" applyFont="1" applyBorder="1" applyAlignment="1">
      <alignment horizontal="right" vertical="center" wrapText="1"/>
    </xf>
    <xf numFmtId="0" fontId="60" fillId="0" borderId="0" xfId="65" applyFont="1"/>
    <xf numFmtId="0" fontId="1" fillId="0" borderId="0" xfId="65"/>
    <xf numFmtId="0" fontId="72" fillId="40" borderId="0" xfId="69" applyFont="1" applyFill="1" applyAlignment="1">
      <alignment vertical="center" wrapText="1"/>
    </xf>
    <xf numFmtId="0" fontId="76" fillId="0" borderId="0" xfId="69" applyFont="1" applyAlignment="1">
      <alignment horizontal="justify" vertical="center"/>
    </xf>
    <xf numFmtId="10" fontId="83" fillId="0" borderId="69" xfId="71" applyNumberFormat="1" applyFont="1" applyBorder="1" applyAlignment="1">
      <alignment horizontal="center" vertical="center" wrapText="1"/>
    </xf>
    <xf numFmtId="0" fontId="72" fillId="0" borderId="6" xfId="62" applyFont="1" applyBorder="1" applyAlignment="1">
      <alignment horizontal="center" vertical="center" wrapText="1"/>
    </xf>
    <xf numFmtId="0" fontId="2" fillId="0" borderId="15" xfId="62" applyFont="1" applyBorder="1" applyAlignment="1">
      <alignment horizontal="center" wrapText="1"/>
    </xf>
    <xf numFmtId="169" fontId="73" fillId="36" borderId="68" xfId="62" applyNumberFormat="1" applyFont="1" applyFill="1" applyBorder="1" applyAlignment="1">
      <alignment horizontal="center" vertical="center" wrapText="1"/>
    </xf>
    <xf numFmtId="169" fontId="72" fillId="0" borderId="6" xfId="62" applyNumberFormat="1" applyFont="1" applyBorder="1" applyAlignment="1">
      <alignment horizontal="center" vertical="center" wrapText="1"/>
    </xf>
    <xf numFmtId="8" fontId="72" fillId="0" borderId="6" xfId="65" applyNumberFormat="1" applyFont="1" applyBorder="1" applyAlignment="1">
      <alignment horizontal="center" vertical="center" wrapText="1"/>
    </xf>
    <xf numFmtId="0" fontId="1" fillId="3" borderId="0" xfId="62" applyFill="1" applyAlignment="1">
      <alignment horizontal="centerContinuous"/>
    </xf>
    <xf numFmtId="0" fontId="84" fillId="0" borderId="0" xfId="62" applyFont="1" applyAlignment="1">
      <alignment vertical="center"/>
    </xf>
    <xf numFmtId="0" fontId="72" fillId="0" borderId="15" xfId="62" applyFont="1" applyBorder="1" applyAlignment="1">
      <alignment vertical="center" wrapText="1"/>
    </xf>
    <xf numFmtId="0" fontId="72" fillId="0" borderId="62" xfId="62" applyFont="1" applyBorder="1" applyAlignment="1">
      <alignment horizontal="center" vertical="center" wrapText="1"/>
    </xf>
    <xf numFmtId="0" fontId="72" fillId="0" borderId="15" xfId="69" applyFont="1" applyBorder="1" applyAlignment="1">
      <alignment vertical="center" wrapText="1"/>
    </xf>
    <xf numFmtId="169" fontId="76" fillId="0" borderId="62" xfId="69" applyNumberFormat="1" applyFont="1" applyBorder="1" applyAlignment="1">
      <alignment horizontal="right" vertical="center" wrapText="1"/>
    </xf>
    <xf numFmtId="169" fontId="76" fillId="39" borderId="62" xfId="69" applyNumberFormat="1" applyFont="1" applyFill="1" applyBorder="1" applyAlignment="1">
      <alignment horizontal="right" vertical="center" wrapText="1"/>
    </xf>
    <xf numFmtId="8" fontId="76" fillId="0" borderId="62" xfId="69" applyNumberFormat="1" applyFont="1" applyBorder="1" applyAlignment="1">
      <alignment horizontal="right" vertical="center" wrapText="1"/>
    </xf>
    <xf numFmtId="0" fontId="72" fillId="0" borderId="77" xfId="69" applyFont="1" applyBorder="1" applyAlignment="1">
      <alignment vertical="center" wrapText="1"/>
    </xf>
    <xf numFmtId="8" fontId="76" fillId="0" borderId="6" xfId="69" applyNumberFormat="1" applyFont="1" applyBorder="1" applyAlignment="1">
      <alignment horizontal="right" vertical="center" wrapText="1"/>
    </xf>
    <xf numFmtId="43" fontId="74" fillId="36" borderId="24" xfId="62" applyNumberFormat="1" applyFont="1" applyFill="1" applyBorder="1" applyAlignment="1">
      <alignment horizontal="right" vertical="center" wrapText="1"/>
    </xf>
    <xf numFmtId="167" fontId="2" fillId="0" borderId="15" xfId="68" applyNumberFormat="1" applyFont="1" applyFill="1" applyBorder="1"/>
    <xf numFmtId="0" fontId="16" fillId="0" borderId="0" xfId="69" applyFont="1" applyBorder="1"/>
    <xf numFmtId="0" fontId="17" fillId="0" borderId="0" xfId="69" applyFont="1" applyBorder="1"/>
    <xf numFmtId="0" fontId="59" fillId="0" borderId="0" xfId="69" applyFont="1" applyBorder="1"/>
    <xf numFmtId="0" fontId="86" fillId="0" borderId="0" xfId="0" applyFont="1"/>
    <xf numFmtId="0" fontId="1" fillId="36" borderId="53" xfId="68" applyFill="1" applyBorder="1" applyAlignment="1">
      <alignment horizontal="center"/>
    </xf>
    <xf numFmtId="0" fontId="1" fillId="0" borderId="56" xfId="68" applyBorder="1" applyAlignment="1">
      <alignment horizontal="center"/>
    </xf>
    <xf numFmtId="0" fontId="2" fillId="0" borderId="80" xfId="68" applyFont="1" applyBorder="1" applyAlignment="1">
      <alignment horizontal="center"/>
    </xf>
    <xf numFmtId="0" fontId="1" fillId="36" borderId="14" xfId="68" applyFill="1" applyBorder="1" applyAlignment="1">
      <alignment horizontal="center"/>
    </xf>
    <xf numFmtId="0" fontId="1" fillId="0" borderId="34" xfId="68" applyBorder="1" applyAlignment="1">
      <alignment horizontal="center"/>
    </xf>
    <xf numFmtId="8" fontId="1" fillId="0" borderId="14" xfId="68" applyNumberFormat="1" applyFill="1" applyBorder="1"/>
    <xf numFmtId="0" fontId="2" fillId="0" borderId="25" xfId="68" applyFont="1" applyBorder="1" applyAlignment="1">
      <alignment horizontal="right" indent="1"/>
    </xf>
    <xf numFmtId="0" fontId="16" fillId="0" borderId="12" xfId="69" applyBorder="1"/>
    <xf numFmtId="0" fontId="16" fillId="0" borderId="7" xfId="69" applyBorder="1"/>
    <xf numFmtId="0" fontId="55" fillId="0" borderId="13" xfId="69" applyFont="1" applyBorder="1" applyAlignment="1">
      <alignment horizontal="centerContinuous"/>
    </xf>
    <xf numFmtId="0" fontId="16" fillId="0" borderId="10" xfId="69" applyBorder="1"/>
    <xf numFmtId="8" fontId="16" fillId="0" borderId="10" xfId="69" applyNumberFormat="1" applyFont="1" applyBorder="1"/>
    <xf numFmtId="8" fontId="16" fillId="0" borderId="10" xfId="69" applyNumberFormat="1" applyBorder="1"/>
    <xf numFmtId="8" fontId="16" fillId="0" borderId="13" xfId="69" applyNumberFormat="1" applyBorder="1"/>
    <xf numFmtId="8" fontId="17" fillId="0" borderId="10" xfId="69" applyNumberFormat="1" applyFont="1" applyBorder="1"/>
    <xf numFmtId="0" fontId="16" fillId="0" borderId="10" xfId="69" applyBorder="1" applyAlignment="1">
      <alignment horizontal="center"/>
    </xf>
    <xf numFmtId="0" fontId="59" fillId="0" borderId="10" xfId="69" applyFont="1" applyBorder="1"/>
    <xf numFmtId="0" fontId="0" fillId="0" borderId="10" xfId="0" applyBorder="1"/>
    <xf numFmtId="43" fontId="17" fillId="0" borderId="10" xfId="69" applyNumberFormat="1" applyFont="1" applyBorder="1"/>
    <xf numFmtId="0" fontId="16" fillId="0" borderId="13" xfId="69" applyBorder="1"/>
    <xf numFmtId="0" fontId="62" fillId="39" borderId="81" xfId="69" applyFont="1" applyFill="1" applyBorder="1" applyAlignment="1">
      <alignment horizontal="left" vertical="top" wrapText="1"/>
    </xf>
    <xf numFmtId="0" fontId="62" fillId="39" borderId="61" xfId="69" applyFont="1" applyFill="1" applyBorder="1" applyAlignment="1">
      <alignment horizontal="left" vertical="top" wrapText="1"/>
    </xf>
    <xf numFmtId="0" fontId="0" fillId="0" borderId="0" xfId="0" applyBorder="1" applyAlignment="1"/>
    <xf numFmtId="10" fontId="2" fillId="0" borderId="0" xfId="71" applyNumberFormat="1" applyFont="1" applyAlignment="1">
      <alignment horizontal="left"/>
    </xf>
    <xf numFmtId="10" fontId="0" fillId="0" borderId="0" xfId="0" applyNumberFormat="1" applyAlignment="1">
      <alignment horizontal="center"/>
    </xf>
    <xf numFmtId="0" fontId="0" fillId="0" borderId="0" xfId="68" applyFont="1" applyFill="1" applyBorder="1" applyAlignment="1">
      <alignment horizontal="right"/>
    </xf>
    <xf numFmtId="167" fontId="30" fillId="0" borderId="0" xfId="69" applyNumberFormat="1" applyFont="1" applyBorder="1" applyAlignment="1">
      <alignment horizontal="right"/>
    </xf>
    <xf numFmtId="0" fontId="0" fillId="0" borderId="14" xfId="68" applyFont="1" applyBorder="1" applyAlignment="1">
      <alignment horizontal="center"/>
    </xf>
    <xf numFmtId="43" fontId="17" fillId="0" borderId="7" xfId="57" applyFont="1" applyFill="1" applyBorder="1" applyAlignment="1">
      <alignment horizontal="center"/>
    </xf>
    <xf numFmtId="0" fontId="16" fillId="0" borderId="0" xfId="69" quotePrefix="1" applyAlignment="1">
      <alignment horizontal="left"/>
    </xf>
    <xf numFmtId="0" fontId="87" fillId="39" borderId="54" xfId="69" applyFont="1" applyFill="1" applyBorder="1" applyAlignment="1">
      <alignment horizontal="center"/>
    </xf>
    <xf numFmtId="0" fontId="16" fillId="0" borderId="0" xfId="69" quotePrefix="1"/>
    <xf numFmtId="0" fontId="17" fillId="3" borderId="0" xfId="69" applyFont="1" applyFill="1" applyAlignment="1">
      <alignment horizontal="center"/>
    </xf>
    <xf numFmtId="0" fontId="16" fillId="0" borderId="0" xfId="69" quotePrefix="1" applyAlignment="1">
      <alignment horizontal="center"/>
    </xf>
    <xf numFmtId="0" fontId="7" fillId="35" borderId="37" xfId="68" applyFont="1" applyFill="1" applyBorder="1"/>
    <xf numFmtId="0" fontId="7" fillId="35" borderId="11" xfId="68" applyFont="1" applyFill="1" applyBorder="1"/>
    <xf numFmtId="0" fontId="7" fillId="35" borderId="14" xfId="68" applyFont="1" applyFill="1" applyBorder="1"/>
    <xf numFmtId="0" fontId="7" fillId="35" borderId="41" xfId="68" applyFont="1" applyFill="1" applyBorder="1"/>
    <xf numFmtId="0" fontId="7" fillId="0" borderId="0" xfId="68" applyFont="1" applyBorder="1"/>
    <xf numFmtId="0" fontId="88" fillId="37" borderId="37" xfId="68" applyFont="1" applyFill="1" applyBorder="1"/>
    <xf numFmtId="0" fontId="88" fillId="37" borderId="53" xfId="68" applyFont="1" applyFill="1" applyBorder="1"/>
    <xf numFmtId="0" fontId="88" fillId="37" borderId="11" xfId="68" applyFont="1" applyFill="1" applyBorder="1"/>
    <xf numFmtId="0" fontId="88" fillId="37" borderId="14" xfId="68" applyFont="1" applyFill="1" applyBorder="1"/>
    <xf numFmtId="0" fontId="7" fillId="37" borderId="41" xfId="68" applyFont="1" applyFill="1" applyBorder="1"/>
    <xf numFmtId="0" fontId="8" fillId="0" borderId="0" xfId="68" applyFont="1" applyAlignment="1">
      <alignment horizontal="right"/>
    </xf>
    <xf numFmtId="0" fontId="7" fillId="0" borderId="0" xfId="68" applyFont="1"/>
    <xf numFmtId="0" fontId="7" fillId="37" borderId="37" xfId="68" applyFont="1" applyFill="1" applyBorder="1"/>
    <xf numFmtId="0" fontId="7" fillId="37" borderId="11" xfId="68" applyFont="1" applyFill="1" applyBorder="1"/>
    <xf numFmtId="0" fontId="7" fillId="38" borderId="11" xfId="68" applyFont="1" applyFill="1" applyBorder="1"/>
    <xf numFmtId="0" fontId="7" fillId="37" borderId="14" xfId="68" applyFont="1" applyFill="1" applyBorder="1"/>
    <xf numFmtId="0" fontId="7" fillId="38" borderId="41" xfId="68" applyFont="1" applyFill="1" applyBorder="1"/>
    <xf numFmtId="8" fontId="0" fillId="0" borderId="0" xfId="0" applyNumberFormat="1"/>
    <xf numFmtId="0" fontId="2" fillId="9" borderId="64" xfId="4" applyFont="1" applyFill="1" applyBorder="1" applyAlignment="1">
      <alignment horizontal="centerContinuous"/>
    </xf>
    <xf numFmtId="43" fontId="21" fillId="12" borderId="15" xfId="5" applyFont="1" applyFill="1" applyBorder="1" applyAlignment="1" applyProtection="1">
      <alignment horizontal="right" vertical="center"/>
    </xf>
    <xf numFmtId="43" fontId="1" fillId="0" borderId="0" xfId="4" applyNumberFormat="1"/>
    <xf numFmtId="0" fontId="7" fillId="0" borderId="0" xfId="0" applyFont="1" applyBorder="1" applyAlignment="1">
      <alignment vertical="center"/>
    </xf>
    <xf numFmtId="0" fontId="0" fillId="0" borderId="0" xfId="0" applyFont="1" applyBorder="1" applyAlignment="1"/>
    <xf numFmtId="0" fontId="37" fillId="5" borderId="66" xfId="4" applyFont="1" applyFill="1" applyBorder="1" applyAlignment="1">
      <alignment horizontal="center" vertical="center"/>
    </xf>
    <xf numFmtId="0" fontId="1" fillId="0" borderId="62" xfId="4" applyBorder="1" applyAlignment="1">
      <alignment horizontal="centerContinuous"/>
    </xf>
    <xf numFmtId="0" fontId="60" fillId="0" borderId="0" xfId="4" applyFont="1" applyAlignment="1">
      <alignment horizontal="right"/>
    </xf>
    <xf numFmtId="0" fontId="7" fillId="9" borderId="0" xfId="4" applyFont="1" applyFill="1" applyAlignment="1">
      <alignment horizontal="centerContinuous"/>
    </xf>
    <xf numFmtId="0" fontId="89" fillId="9" borderId="0" xfId="4" applyFont="1" applyFill="1" applyAlignment="1">
      <alignment horizontal="left"/>
    </xf>
    <xf numFmtId="0" fontId="17" fillId="8" borderId="0" xfId="2" applyFont="1" applyFill="1" applyAlignment="1">
      <alignment horizontal="right"/>
    </xf>
    <xf numFmtId="0" fontId="90" fillId="0" borderId="0" xfId="0" applyFont="1" applyAlignment="1">
      <alignment horizontal="left"/>
    </xf>
    <xf numFmtId="165" fontId="21" fillId="5" borderId="34" xfId="7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3" fontId="13" fillId="0" borderId="0" xfId="0" applyNumberFormat="1" applyFont="1" applyBorder="1" applyAlignment="1">
      <alignment vertical="center"/>
    </xf>
    <xf numFmtId="0" fontId="0" fillId="8" borderId="0" xfId="0" applyFill="1"/>
    <xf numFmtId="0" fontId="2" fillId="0" borderId="25" xfId="68" applyFont="1" applyFill="1" applyBorder="1" applyAlignment="1">
      <alignment horizontal="center"/>
    </xf>
    <xf numFmtId="0" fontId="33" fillId="0" borderId="0" xfId="69" applyFont="1" applyAlignment="1">
      <alignment horizontal="center"/>
    </xf>
    <xf numFmtId="0" fontId="92" fillId="0" borderId="0" xfId="0" applyFont="1" applyBorder="1" applyAlignment="1">
      <alignment horizontal="left" vertical="center"/>
    </xf>
    <xf numFmtId="0" fontId="71" fillId="0" borderId="0" xfId="62" applyFont="1" applyAlignment="1">
      <alignment horizontal="left"/>
    </xf>
    <xf numFmtId="0" fontId="90" fillId="0" borderId="7" xfId="0" applyFont="1" applyBorder="1" applyAlignment="1">
      <alignment horizontal="left"/>
    </xf>
    <xf numFmtId="0" fontId="15" fillId="0" borderId="0" xfId="0" applyFont="1" applyBorder="1" applyAlignment="1"/>
    <xf numFmtId="0" fontId="93" fillId="36" borderId="37" xfId="68" applyFont="1" applyFill="1" applyBorder="1" applyAlignment="1">
      <alignment horizontal="center"/>
    </xf>
    <xf numFmtId="0" fontId="93" fillId="36" borderId="11" xfId="68" applyFont="1" applyFill="1" applyBorder="1" applyAlignment="1">
      <alignment horizontal="center"/>
    </xf>
    <xf numFmtId="0" fontId="93" fillId="36" borderId="41" xfId="68" applyFont="1" applyFill="1" applyBorder="1" applyAlignment="1">
      <alignment horizontal="center"/>
    </xf>
    <xf numFmtId="0" fontId="93" fillId="36" borderId="53" xfId="68" applyFont="1" applyFill="1" applyBorder="1" applyAlignment="1">
      <alignment horizontal="center"/>
    </xf>
    <xf numFmtId="0" fontId="27" fillId="36" borderId="11" xfId="68" applyFont="1" applyFill="1" applyBorder="1" applyAlignment="1">
      <alignment horizontal="center"/>
    </xf>
    <xf numFmtId="0" fontId="93" fillId="36" borderId="14" xfId="68" applyFont="1" applyFill="1" applyBorder="1" applyAlignment="1">
      <alignment horizontal="center"/>
    </xf>
    <xf numFmtId="0" fontId="88" fillId="37" borderId="41" xfId="68" applyFont="1" applyFill="1" applyBorder="1"/>
    <xf numFmtId="0" fontId="27" fillId="36" borderId="37" xfId="68" applyFont="1" applyFill="1" applyBorder="1" applyAlignment="1">
      <alignment horizontal="center"/>
    </xf>
    <xf numFmtId="0" fontId="27" fillId="0" borderId="33" xfId="68" applyFont="1" applyBorder="1" applyAlignment="1">
      <alignment horizontal="center"/>
    </xf>
    <xf numFmtId="0" fontId="2" fillId="37" borderId="82" xfId="68" applyFont="1" applyFill="1" applyBorder="1"/>
    <xf numFmtId="0" fontId="1" fillId="36" borderId="52" xfId="68" applyFont="1" applyFill="1" applyBorder="1"/>
    <xf numFmtId="0" fontId="1" fillId="36" borderId="52" xfId="68" applyFill="1" applyBorder="1"/>
    <xf numFmtId="8" fontId="2" fillId="0" borderId="59" xfId="68" applyNumberFormat="1" applyFont="1" applyFill="1" applyBorder="1"/>
    <xf numFmtId="43" fontId="16" fillId="0" borderId="11" xfId="69" applyNumberFormat="1" applyBorder="1"/>
    <xf numFmtId="43" fontId="17" fillId="0" borderId="0" xfId="69" applyNumberFormat="1" applyFont="1"/>
    <xf numFmtId="0" fontId="16" fillId="39" borderId="42" xfId="69" applyFont="1" applyFill="1" applyBorder="1" applyAlignment="1">
      <alignment horizontal="center"/>
    </xf>
    <xf numFmtId="0" fontId="16" fillId="39" borderId="41" xfId="69" applyFont="1" applyFill="1" applyBorder="1" applyAlignment="1">
      <alignment horizontal="center"/>
    </xf>
    <xf numFmtId="0" fontId="64" fillId="0" borderId="77" xfId="69" applyFont="1" applyBorder="1" applyAlignment="1">
      <alignment horizontal="justify" vertical="top" wrapText="1"/>
    </xf>
    <xf numFmtId="168" fontId="68" fillId="0" borderId="83" xfId="69" applyNumberFormat="1" applyFont="1" applyBorder="1" applyAlignment="1">
      <alignment horizontal="center" vertical="top" wrapText="1"/>
    </xf>
    <xf numFmtId="0" fontId="17" fillId="0" borderId="0" xfId="69" applyFont="1" applyBorder="1" applyAlignment="1">
      <alignment horizontal="center"/>
    </xf>
    <xf numFmtId="43" fontId="10" fillId="0" borderId="53" xfId="1" applyFont="1" applyBorder="1"/>
    <xf numFmtId="43" fontId="10" fillId="0" borderId="12" xfId="1" applyFont="1" applyBorder="1"/>
    <xf numFmtId="0" fontId="9" fillId="4" borderId="11" xfId="0" applyFont="1" applyFill="1" applyBorder="1"/>
    <xf numFmtId="43" fontId="9" fillId="5" borderId="11" xfId="1" applyFont="1" applyFill="1" applyBorder="1"/>
    <xf numFmtId="0" fontId="0" fillId="0" borderId="11" xfId="0" applyBorder="1"/>
    <xf numFmtId="43" fontId="9" fillId="0" borderId="11" xfId="0" applyNumberFormat="1" applyFont="1" applyBorder="1"/>
    <xf numFmtId="43" fontId="0" fillId="0" borderId="11" xfId="1" applyFont="1" applyBorder="1"/>
    <xf numFmtId="43" fontId="10" fillId="0" borderId="11" xfId="0" applyNumberFormat="1" applyFont="1" applyBorder="1"/>
    <xf numFmtId="0" fontId="9" fillId="6" borderId="11" xfId="0" applyFont="1" applyFill="1" applyBorder="1"/>
    <xf numFmtId="0" fontId="9" fillId="0" borderId="11" xfId="0" applyFont="1" applyBorder="1"/>
    <xf numFmtId="43" fontId="14" fillId="0" borderId="11" xfId="1" applyFont="1" applyBorder="1"/>
    <xf numFmtId="43" fontId="0" fillId="0" borderId="11" xfId="0" applyNumberFormat="1" applyBorder="1"/>
    <xf numFmtId="43" fontId="10" fillId="0" borderId="55" xfId="1" applyFont="1" applyBorder="1"/>
    <xf numFmtId="0" fontId="9" fillId="7" borderId="11" xfId="0" applyFont="1" applyFill="1" applyBorder="1"/>
    <xf numFmtId="43" fontId="12" fillId="5" borderId="11" xfId="1" applyFont="1" applyFill="1" applyBorder="1"/>
    <xf numFmtId="0" fontId="0" fillId="9" borderId="55" xfId="4" applyFont="1" applyFill="1" applyBorder="1" applyAlignment="1" applyProtection="1">
      <alignment horizontal="center"/>
      <protection locked="0"/>
    </xf>
    <xf numFmtId="0" fontId="2" fillId="0" borderId="72" xfId="0" applyFont="1" applyBorder="1" applyAlignment="1">
      <alignment horizontal="right"/>
    </xf>
    <xf numFmtId="10" fontId="0" fillId="0" borderId="84" xfId="0" applyNumberFormat="1" applyBorder="1" applyAlignment="1">
      <alignment horizontal="center"/>
    </xf>
    <xf numFmtId="43" fontId="17" fillId="10" borderId="72" xfId="5" applyFont="1" applyFill="1" applyBorder="1" applyAlignment="1" applyProtection="1">
      <alignment horizontal="right" vertical="center"/>
    </xf>
    <xf numFmtId="43" fontId="2" fillId="0" borderId="53" xfId="0" applyNumberFormat="1" applyFont="1" applyBorder="1"/>
    <xf numFmtId="0" fontId="2" fillId="0" borderId="11" xfId="0" applyFont="1" applyBorder="1"/>
    <xf numFmtId="10" fontId="0" fillId="8" borderId="11" xfId="0" applyNumberFormat="1" applyFill="1" applyBorder="1" applyAlignment="1">
      <alignment horizontal="center"/>
    </xf>
    <xf numFmtId="43" fontId="2" fillId="0" borderId="11" xfId="1" applyFont="1" applyBorder="1"/>
    <xf numFmtId="43" fontId="10" fillId="0" borderId="77" xfId="0" applyNumberFormat="1" applyFont="1" applyBorder="1"/>
    <xf numFmtId="43" fontId="10" fillId="0" borderId="11" xfId="1" applyFont="1" applyBorder="1"/>
    <xf numFmtId="0" fontId="0" fillId="0" borderId="0" xfId="0" applyBorder="1"/>
    <xf numFmtId="0" fontId="16" fillId="0" borderId="0" xfId="69" applyFill="1" applyBorder="1" applyAlignment="1">
      <alignment horizontal="center" vertical="center"/>
    </xf>
    <xf numFmtId="0" fontId="85" fillId="10" borderId="85" xfId="69" applyFont="1" applyFill="1" applyBorder="1" applyAlignment="1">
      <alignment horizontal="centerContinuous" vertical="center"/>
    </xf>
    <xf numFmtId="0" fontId="11" fillId="10" borderId="11" xfId="69" applyFont="1" applyFill="1" applyBorder="1" applyAlignment="1">
      <alignment horizontal="centerContinuous" vertical="center"/>
    </xf>
    <xf numFmtId="0" fontId="16" fillId="0" borderId="9" xfId="69" applyFont="1" applyBorder="1" applyAlignment="1">
      <alignment horizontal="left"/>
    </xf>
    <xf numFmtId="0" fontId="11" fillId="10" borderId="85" xfId="68" applyFont="1" applyFill="1" applyBorder="1" applyAlignment="1">
      <alignment horizontal="centerContinuous" vertical="center"/>
    </xf>
    <xf numFmtId="0" fontId="16" fillId="10" borderId="0" xfId="69" applyFill="1" applyBorder="1" applyAlignment="1">
      <alignment horizontal="centerContinuous" vertical="center"/>
    </xf>
    <xf numFmtId="0" fontId="55" fillId="0" borderId="9" xfId="69" applyFont="1" applyBorder="1" applyAlignment="1">
      <alignment horizontal="centerContinuous"/>
    </xf>
    <xf numFmtId="0" fontId="55" fillId="0" borderId="10" xfId="69" applyFont="1" applyBorder="1" applyAlignment="1">
      <alignment horizontal="centerContinuous"/>
    </xf>
    <xf numFmtId="8" fontId="93" fillId="0" borderId="11" xfId="68" applyNumberFormat="1" applyFont="1" applyFill="1" applyBorder="1"/>
    <xf numFmtId="8" fontId="93" fillId="0" borderId="53" xfId="68" applyNumberFormat="1" applyFont="1" applyFill="1" applyBorder="1"/>
    <xf numFmtId="169" fontId="83" fillId="0" borderId="68" xfId="62" applyNumberFormat="1" applyFont="1" applyFill="1" applyBorder="1" applyAlignment="1">
      <alignment horizontal="right" vertical="center" wrapText="1"/>
    </xf>
    <xf numFmtId="0" fontId="0" fillId="36" borderId="52" xfId="68" applyFont="1" applyFill="1" applyBorder="1"/>
    <xf numFmtId="0" fontId="91" fillId="0" borderId="11" xfId="0" quotePrefix="1" applyFont="1" applyBorder="1" applyAlignment="1">
      <alignment horizontal="center"/>
    </xf>
    <xf numFmtId="0" fontId="0" fillId="9" borderId="11" xfId="4" applyFont="1" applyFill="1" applyBorder="1" applyAlignment="1" applyProtection="1">
      <alignment horizontal="center"/>
      <protection locked="0"/>
    </xf>
    <xf numFmtId="0" fontId="1" fillId="0" borderId="11" xfId="68" applyBorder="1" applyAlignment="1">
      <alignment horizontal="center"/>
    </xf>
    <xf numFmtId="0" fontId="93" fillId="36" borderId="11" xfId="68" applyFont="1" applyFill="1" applyBorder="1" applyAlignment="1">
      <alignment horizontal="left"/>
    </xf>
    <xf numFmtId="2" fontId="16" fillId="0" borderId="0" xfId="69" applyNumberFormat="1" applyFont="1"/>
    <xf numFmtId="0" fontId="0" fillId="0" borderId="9" xfId="0" applyBorder="1"/>
    <xf numFmtId="170" fontId="1" fillId="36" borderId="11" xfId="68" applyNumberFormat="1" applyFill="1" applyBorder="1" applyAlignment="1">
      <alignment horizontal="center"/>
    </xf>
    <xf numFmtId="10" fontId="0" fillId="0" borderId="11" xfId="57" applyNumberFormat="1" applyFont="1" applyFill="1" applyBorder="1" applyAlignment="1">
      <alignment horizontal="center"/>
    </xf>
    <xf numFmtId="0" fontId="16" fillId="39" borderId="37" xfId="69" applyFont="1" applyFill="1" applyBorder="1" applyAlignment="1">
      <alignment horizontal="center"/>
    </xf>
    <xf numFmtId="0" fontId="83" fillId="0" borderId="64" xfId="69" applyFont="1" applyBorder="1" applyAlignment="1">
      <alignment vertical="center"/>
    </xf>
    <xf numFmtId="0" fontId="83" fillId="0" borderId="72" xfId="69" applyFont="1" applyBorder="1" applyAlignment="1">
      <alignment vertical="center" wrapText="1"/>
    </xf>
    <xf numFmtId="0" fontId="83" fillId="0" borderId="72" xfId="69" applyFont="1" applyBorder="1" applyAlignment="1">
      <alignment vertical="center"/>
    </xf>
    <xf numFmtId="0" fontId="83" fillId="0" borderId="72" xfId="69" applyFont="1" applyBorder="1" applyAlignment="1">
      <alignment horizontal="right" vertical="center"/>
    </xf>
    <xf numFmtId="10" fontId="17" fillId="40" borderId="70" xfId="71" applyNumberFormat="1" applyFont="1" applyFill="1" applyBorder="1" applyAlignment="1">
      <alignment horizontal="center" vertical="center" wrapText="1"/>
    </xf>
    <xf numFmtId="8" fontId="72" fillId="0" borderId="11" xfId="69" applyNumberFormat="1" applyFont="1" applyBorder="1" applyAlignment="1">
      <alignment horizontal="center" vertical="center" wrapText="1"/>
    </xf>
    <xf numFmtId="8" fontId="72" fillId="0" borderId="11" xfId="69" applyNumberFormat="1" applyFont="1" applyBorder="1" applyAlignment="1">
      <alignment horizontal="center" vertical="center"/>
    </xf>
    <xf numFmtId="8" fontId="76" fillId="0" borderId="11" xfId="69" applyNumberFormat="1" applyFont="1" applyBorder="1" applyAlignment="1">
      <alignment horizontal="center" vertical="center" wrapText="1"/>
    </xf>
    <xf numFmtId="8" fontId="76" fillId="0" borderId="11" xfId="69" applyNumberFormat="1" applyFont="1" applyBorder="1" applyAlignment="1">
      <alignment horizontal="center" vertical="center"/>
    </xf>
    <xf numFmtId="7" fontId="76" fillId="0" borderId="11" xfId="69" applyNumberFormat="1" applyFont="1" applyBorder="1" applyAlignment="1">
      <alignment horizontal="center" vertical="center" wrapText="1"/>
    </xf>
    <xf numFmtId="0" fontId="82" fillId="0" borderId="77" xfId="62" applyFont="1" applyBorder="1" applyAlignment="1">
      <alignment horizontal="center" vertical="center" wrapText="1"/>
    </xf>
    <xf numFmtId="0" fontId="72" fillId="40" borderId="11" xfId="69" applyFont="1" applyFill="1" applyBorder="1" applyAlignment="1">
      <alignment horizontal="center" vertical="center" wrapText="1"/>
    </xf>
    <xf numFmtId="0" fontId="72" fillId="40" borderId="11" xfId="69" applyFont="1" applyFill="1" applyBorder="1" applyAlignment="1">
      <alignment horizontal="center" vertical="center"/>
    </xf>
    <xf numFmtId="10" fontId="82" fillId="40" borderId="70" xfId="71" applyNumberFormat="1" applyFont="1" applyFill="1" applyBorder="1" applyAlignment="1">
      <alignment horizontal="center" vertical="center"/>
    </xf>
    <xf numFmtId="169" fontId="73" fillId="36" borderId="73" xfId="62" applyNumberFormat="1" applyFont="1" applyFill="1" applyBorder="1" applyAlignment="1">
      <alignment horizontal="center" vertical="center" wrapText="1"/>
    </xf>
    <xf numFmtId="0" fontId="1" fillId="0" borderId="11" xfId="62" applyBorder="1"/>
    <xf numFmtId="0" fontId="90" fillId="0" borderId="0" xfId="0" applyFont="1" applyAlignment="1">
      <alignment horizontal="center"/>
    </xf>
    <xf numFmtId="0" fontId="60" fillId="0" borderId="64" xfId="69" applyFont="1" applyBorder="1" applyAlignment="1"/>
    <xf numFmtId="0" fontId="60" fillId="0" borderId="65" xfId="69" applyFont="1" applyBorder="1" applyAlignment="1"/>
    <xf numFmtId="0" fontId="60" fillId="0" borderId="62" xfId="69" applyFont="1" applyBorder="1" applyAlignment="1"/>
    <xf numFmtId="0" fontId="69" fillId="0" borderId="65" xfId="69" applyFont="1" applyBorder="1" applyAlignment="1"/>
    <xf numFmtId="0" fontId="69" fillId="0" borderId="66" xfId="69" applyFont="1" applyBorder="1" applyAlignment="1"/>
    <xf numFmtId="0" fontId="69" fillId="0" borderId="62" xfId="69" applyFont="1" applyBorder="1" applyAlignment="1"/>
    <xf numFmtId="0" fontId="94" fillId="0" borderId="0" xfId="69" applyFont="1" applyAlignment="1">
      <alignment horizontal="center"/>
    </xf>
    <xf numFmtId="0" fontId="74" fillId="40" borderId="1" xfId="62" applyFont="1" applyFill="1" applyBorder="1" applyAlignment="1">
      <alignment horizontal="justify" vertical="center"/>
    </xf>
    <xf numFmtId="0" fontId="1" fillId="0" borderId="3" xfId="62" applyBorder="1" applyAlignment="1"/>
    <xf numFmtId="0" fontId="72" fillId="40" borderId="1" xfId="62" applyFont="1" applyFill="1" applyBorder="1" applyAlignment="1">
      <alignment horizontal="center" vertical="center" wrapText="1"/>
    </xf>
    <xf numFmtId="0" fontId="1" fillId="0" borderId="3" xfId="62" applyBorder="1" applyAlignment="1">
      <alignment wrapText="1"/>
    </xf>
    <xf numFmtId="0" fontId="72" fillId="40" borderId="4" xfId="62" applyFont="1" applyFill="1" applyBorder="1" applyAlignment="1">
      <alignment horizontal="center" vertical="center" wrapText="1"/>
    </xf>
    <xf numFmtId="0" fontId="1" fillId="0" borderId="6" xfId="62" applyBorder="1" applyAlignment="1">
      <alignment wrapText="1"/>
    </xf>
    <xf numFmtId="0" fontId="74" fillId="40" borderId="64" xfId="62" applyFont="1" applyFill="1" applyBorder="1" applyAlignment="1">
      <alignment horizontal="justify" vertical="center" wrapText="1"/>
    </xf>
    <xf numFmtId="0" fontId="1" fillId="0" borderId="62" xfId="62" applyBorder="1" applyAlignment="1">
      <alignment wrapText="1"/>
    </xf>
    <xf numFmtId="0" fontId="73" fillId="40" borderId="64" xfId="62" applyFont="1" applyFill="1" applyBorder="1" applyAlignment="1">
      <alignment horizontal="right" vertical="center" wrapText="1"/>
    </xf>
    <xf numFmtId="0" fontId="2" fillId="0" borderId="62" xfId="62" applyFont="1" applyBorder="1" applyAlignment="1">
      <alignment horizontal="right" wrapText="1"/>
    </xf>
    <xf numFmtId="0" fontId="72" fillId="40" borderId="72" xfId="62" applyFont="1" applyFill="1" applyBorder="1" applyAlignment="1">
      <alignment horizontal="center" vertical="center" wrapText="1"/>
    </xf>
    <xf numFmtId="0" fontId="1" fillId="0" borderId="70" xfId="62" applyBorder="1" applyAlignment="1">
      <alignment wrapText="1"/>
    </xf>
    <xf numFmtId="0" fontId="74" fillId="40" borderId="23" xfId="62" applyFont="1" applyFill="1" applyBorder="1" applyAlignment="1">
      <alignment horizontal="right" vertical="center" wrapText="1"/>
    </xf>
    <xf numFmtId="0" fontId="1" fillId="0" borderId="24" xfId="62" applyBorder="1" applyAlignment="1">
      <alignment wrapText="1"/>
    </xf>
    <xf numFmtId="0" fontId="74" fillId="40" borderId="4" xfId="62" applyFont="1" applyFill="1" applyBorder="1" applyAlignment="1">
      <alignment horizontal="right" vertical="center" wrapText="1"/>
    </xf>
    <xf numFmtId="0" fontId="74" fillId="40" borderId="64" xfId="62" applyFont="1" applyFill="1" applyBorder="1" applyAlignment="1">
      <alignment horizontal="left" vertical="center" wrapText="1"/>
    </xf>
    <xf numFmtId="0" fontId="1" fillId="0" borderId="62" xfId="62" applyBorder="1" applyAlignment="1">
      <alignment horizontal="left" wrapText="1"/>
    </xf>
    <xf numFmtId="0" fontId="79" fillId="0" borderId="0" xfId="62" applyFont="1" applyAlignment="1">
      <alignment wrapText="1"/>
    </xf>
    <xf numFmtId="0" fontId="1" fillId="0" borderId="0" xfId="62" applyAlignment="1">
      <alignment wrapText="1"/>
    </xf>
    <xf numFmtId="0" fontId="76" fillId="0" borderId="1" xfId="62" applyFont="1" applyBorder="1" applyAlignment="1">
      <alignment horizontal="justify" vertical="center" wrapText="1"/>
    </xf>
    <xf numFmtId="0" fontId="76" fillId="0" borderId="3" xfId="62" applyFont="1" applyBorder="1" applyAlignment="1">
      <alignment horizontal="justify" vertical="center" wrapText="1"/>
    </xf>
    <xf numFmtId="0" fontId="73" fillId="40" borderId="64" xfId="62" applyFont="1" applyFill="1" applyBorder="1" applyAlignment="1">
      <alignment horizontal="left" vertical="center" wrapText="1"/>
    </xf>
    <xf numFmtId="0" fontId="76" fillId="0" borderId="1" xfId="62" applyFont="1" applyBorder="1" applyAlignment="1">
      <alignment horizontal="center" vertical="center" wrapText="1"/>
    </xf>
    <xf numFmtId="0" fontId="76" fillId="0" borderId="3" xfId="62" applyFont="1" applyBorder="1" applyAlignment="1">
      <alignment horizontal="center" vertical="center" wrapText="1"/>
    </xf>
    <xf numFmtId="0" fontId="76" fillId="0" borderId="72" xfId="62" applyFont="1" applyBorder="1" applyAlignment="1">
      <alignment horizontal="center" vertical="center" wrapText="1"/>
    </xf>
    <xf numFmtId="0" fontId="76" fillId="0" borderId="6" xfId="62" applyFont="1" applyBorder="1" applyAlignment="1">
      <alignment horizontal="center" vertical="center" wrapText="1"/>
    </xf>
    <xf numFmtId="0" fontId="74" fillId="0" borderId="64" xfId="65" applyFont="1" applyBorder="1" applyAlignment="1">
      <alignment horizontal="justify" vertical="center" wrapText="1"/>
    </xf>
    <xf numFmtId="0" fontId="74" fillId="0" borderId="62" xfId="65" applyFont="1" applyBorder="1" applyAlignment="1">
      <alignment horizontal="justify" vertical="center" wrapText="1"/>
    </xf>
    <xf numFmtId="0" fontId="74" fillId="0" borderId="23" xfId="62" applyFont="1" applyBorder="1" applyAlignment="1">
      <alignment horizontal="right" vertical="center" wrapText="1"/>
    </xf>
    <xf numFmtId="0" fontId="74" fillId="0" borderId="24" xfId="62" applyFont="1" applyBorder="1" applyAlignment="1">
      <alignment horizontal="right" vertical="center" wrapText="1"/>
    </xf>
    <xf numFmtId="0" fontId="76" fillId="0" borderId="23" xfId="62" applyFont="1" applyBorder="1" applyAlignment="1">
      <alignment horizontal="right" vertical="center" wrapText="1"/>
    </xf>
    <xf numFmtId="0" fontId="76" fillId="0" borderId="24" xfId="62" applyFont="1" applyBorder="1" applyAlignment="1">
      <alignment horizontal="right" vertical="center" wrapText="1"/>
    </xf>
    <xf numFmtId="0" fontId="74" fillId="0" borderId="72" xfId="62" applyFont="1" applyBorder="1" applyAlignment="1">
      <alignment horizontal="right" vertical="center" wrapText="1"/>
    </xf>
    <xf numFmtId="0" fontId="74" fillId="0" borderId="6" xfId="62" applyFont="1" applyBorder="1" applyAlignment="1">
      <alignment horizontal="right" vertical="center" wrapText="1"/>
    </xf>
    <xf numFmtId="0" fontId="76" fillId="0" borderId="76" xfId="62" applyFont="1" applyBorder="1" applyAlignment="1">
      <alignment vertical="center" wrapText="1"/>
    </xf>
    <xf numFmtId="0" fontId="76" fillId="0" borderId="79" xfId="62" applyFont="1" applyBorder="1" applyAlignment="1">
      <alignment vertical="center" wrapText="1"/>
    </xf>
    <xf numFmtId="0" fontId="74" fillId="0" borderId="76" xfId="65" applyFont="1" applyBorder="1" applyAlignment="1">
      <alignment horizontal="right" vertical="center" wrapText="1"/>
    </xf>
    <xf numFmtId="0" fontId="16" fillId="0" borderId="79" xfId="69" applyBorder="1" applyAlignment="1">
      <alignment vertical="center" wrapText="1"/>
    </xf>
    <xf numFmtId="0" fontId="76" fillId="0" borderId="76" xfId="62" applyFont="1" applyBorder="1" applyAlignment="1">
      <alignment horizontal="justify" vertical="center" wrapText="1"/>
    </xf>
    <xf numFmtId="0" fontId="76" fillId="0" borderId="79" xfId="62" applyFont="1" applyBorder="1" applyAlignment="1">
      <alignment horizontal="justify" vertical="center" wrapText="1"/>
    </xf>
    <xf numFmtId="0" fontId="76" fillId="0" borderId="77" xfId="62" applyFont="1" applyBorder="1" applyAlignment="1">
      <alignment horizontal="justify" vertical="center" wrapText="1"/>
    </xf>
    <xf numFmtId="0" fontId="73" fillId="0" borderId="64" xfId="65" applyFont="1" applyBorder="1" applyAlignment="1">
      <alignment horizontal="right" vertical="center" wrapText="1"/>
    </xf>
    <xf numFmtId="0" fontId="73" fillId="0" borderId="62" xfId="65" applyFont="1" applyBorder="1" applyAlignment="1">
      <alignment horizontal="right" vertical="center" wrapText="1"/>
    </xf>
    <xf numFmtId="9" fontId="82" fillId="40" borderId="3" xfId="71" applyFont="1" applyFill="1" applyBorder="1" applyAlignment="1">
      <alignment horizontal="center" vertical="center" wrapText="1"/>
    </xf>
    <xf numFmtId="0" fontId="16" fillId="0" borderId="70" xfId="69" applyBorder="1" applyAlignment="1">
      <alignment horizontal="center" vertical="center" wrapText="1"/>
    </xf>
    <xf numFmtId="0" fontId="72" fillId="0" borderId="64" xfId="62" applyFont="1" applyBorder="1" applyAlignment="1">
      <alignment horizontal="center" vertical="center" wrapText="1"/>
    </xf>
    <xf numFmtId="0" fontId="72" fillId="0" borderId="62" xfId="62" applyFont="1" applyBorder="1" applyAlignment="1">
      <alignment horizontal="center" vertical="center" wrapText="1"/>
    </xf>
  </cellXfs>
  <cellStyles count="77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Collegamento ipertestuale 2" xfId="35"/>
    <cellStyle name="Euro" xfId="36"/>
    <cellStyle name="Euro 2" xfId="37"/>
    <cellStyle name="Euro 3" xfId="38"/>
    <cellStyle name="Explanatory Text" xfId="39"/>
    <cellStyle name="Good" xfId="40"/>
    <cellStyle name="Heading 1" xfId="41"/>
    <cellStyle name="Heading 2" xfId="42"/>
    <cellStyle name="Heading 3" xfId="43"/>
    <cellStyle name="Heading 4" xfId="44"/>
    <cellStyle name="Linked Cell" xfId="45"/>
    <cellStyle name="Migliaia" xfId="1" builtinId="3"/>
    <cellStyle name="Migliaia [0] 2" xfId="6"/>
    <cellStyle name="Migliaia 2" xfId="46"/>
    <cellStyle name="Migliaia 3" xfId="5"/>
    <cellStyle name="Migliaia 3 2" xfId="47"/>
    <cellStyle name="Migliaia 3 2 2" xfId="48"/>
    <cellStyle name="Migliaia 3 2 2 2" xfId="49"/>
    <cellStyle name="Migliaia 4" xfId="7"/>
    <cellStyle name="Migliaia 5" xfId="50"/>
    <cellStyle name="Migliaia 5 3" xfId="51"/>
    <cellStyle name="Migliaia 5 3 2" xfId="52"/>
    <cellStyle name="Migliaia 5 3 2 2" xfId="53"/>
    <cellStyle name="Migliaia 6" xfId="54"/>
    <cellStyle name="Migliaia 6 2" xfId="55"/>
    <cellStyle name="Migliaia 7" xfId="56"/>
    <cellStyle name="Migliaia 7 2" xfId="57"/>
    <cellStyle name="Neutral" xfId="58"/>
    <cellStyle name="Normale" xfId="0" builtinId="0"/>
    <cellStyle name="Normale 2" xfId="59"/>
    <cellStyle name="Normale 3" xfId="4"/>
    <cellStyle name="Normale 4" xfId="60"/>
    <cellStyle name="Normale 4 2" xfId="61"/>
    <cellStyle name="Normale 4 2 2" xfId="62"/>
    <cellStyle name="Normale 4 4" xfId="63"/>
    <cellStyle name="Normale 4 4 2" xfId="64"/>
    <cellStyle name="Normale 4 4 2 2" xfId="65"/>
    <cellStyle name="Normale 5" xfId="66"/>
    <cellStyle name="Normale 6" xfId="67"/>
    <cellStyle name="Normale 6 2" xfId="68"/>
    <cellStyle name="Normale 7" xfId="69"/>
    <cellStyle name="Normale_MOF 2011-12" xfId="3"/>
    <cellStyle name="Normale_mof2010-11" xfId="2"/>
    <cellStyle name="Note" xfId="70"/>
    <cellStyle name="Percentuale 2" xfId="71"/>
    <cellStyle name="Percentuale 3" xfId="72"/>
    <cellStyle name="Title" xfId="73"/>
    <cellStyle name="Total" xfId="74"/>
    <cellStyle name="Valuta (0)_Dialogo1" xfId="75"/>
    <cellStyle name="Warning Text" xfId="76"/>
  </cellStyles>
  <dxfs count="0"/>
  <tableStyles count="0" defaultTableStyle="TableStyleMedium2" defaultPivotStyle="PivotStyleLight16"/>
  <colors>
    <mruColors>
      <color rgb="FF99FF99"/>
      <color rgb="FFCCFFFF"/>
      <color rgb="FFFFCCFF"/>
      <color rgb="FFFF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69944</xdr:colOff>
      <xdr:row>26</xdr:row>
      <xdr:rowOff>171019</xdr:rowOff>
    </xdr:from>
    <xdr:to>
      <xdr:col>11</xdr:col>
      <xdr:colOff>433191</xdr:colOff>
      <xdr:row>28</xdr:row>
      <xdr:rowOff>10233</xdr:rowOff>
    </xdr:to>
    <xdr:sp macro="" textlink="">
      <xdr:nvSpPr>
        <xdr:cNvPr id="2" name="Freccia in giù 1"/>
        <xdr:cNvSpPr/>
      </xdr:nvSpPr>
      <xdr:spPr>
        <a:xfrm rot="5234794">
          <a:off x="10566573" y="5704965"/>
          <a:ext cx="229739" cy="363247"/>
        </a:xfrm>
        <a:prstGeom prst="downArrow">
          <a:avLst/>
        </a:prstGeom>
        <a:solidFill>
          <a:srgbClr val="14FA28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it-IT"/>
        </a:p>
      </xdr:txBody>
    </xdr:sp>
    <xdr:clientData/>
  </xdr:twoCellAnchor>
  <xdr:twoCellAnchor>
    <xdr:from>
      <xdr:col>11</xdr:col>
      <xdr:colOff>66675</xdr:colOff>
      <xdr:row>24</xdr:row>
      <xdr:rowOff>171450</xdr:rowOff>
    </xdr:from>
    <xdr:to>
      <xdr:col>11</xdr:col>
      <xdr:colOff>429922</xdr:colOff>
      <xdr:row>26</xdr:row>
      <xdr:rowOff>10664</xdr:rowOff>
    </xdr:to>
    <xdr:sp macro="" textlink="">
      <xdr:nvSpPr>
        <xdr:cNvPr id="3" name="Freccia in giù 2"/>
        <xdr:cNvSpPr/>
      </xdr:nvSpPr>
      <xdr:spPr>
        <a:xfrm rot="5234794">
          <a:off x="10563304" y="5314871"/>
          <a:ext cx="229739" cy="363247"/>
        </a:xfrm>
        <a:prstGeom prst="downArrow">
          <a:avLst/>
        </a:prstGeom>
        <a:solidFill>
          <a:srgbClr val="14FA28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it-IT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287889</xdr:colOff>
      <xdr:row>0</xdr:row>
      <xdr:rowOff>180003</xdr:rowOff>
    </xdr:from>
    <xdr:to>
      <xdr:col>0</xdr:col>
      <xdr:colOff>1069133</xdr:colOff>
      <xdr:row>2</xdr:row>
      <xdr:rowOff>29158</xdr:rowOff>
    </xdr:to>
    <xdr:pic>
      <xdr:nvPicPr>
        <xdr:cNvPr id="4" name="Immagine 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889" y="180003"/>
          <a:ext cx="781244" cy="840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466725</xdr:colOff>
      <xdr:row>0</xdr:row>
      <xdr:rowOff>285750</xdr:rowOff>
    </xdr:from>
    <xdr:to>
      <xdr:col>9</xdr:col>
      <xdr:colOff>533400</xdr:colOff>
      <xdr:row>0</xdr:row>
      <xdr:rowOff>297180</xdr:rowOff>
    </xdr:to>
    <xdr:pic>
      <xdr:nvPicPr>
        <xdr:cNvPr id="2" name="Immagine 1" descr="http://www.fnada.it/images/beta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285750"/>
          <a:ext cx="6667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57151</xdr:colOff>
      <xdr:row>0</xdr:row>
      <xdr:rowOff>51436</xdr:rowOff>
    </xdr:from>
    <xdr:to>
      <xdr:col>1</xdr:col>
      <xdr:colOff>300991</xdr:colOff>
      <xdr:row>1</xdr:row>
      <xdr:rowOff>316230</xdr:rowOff>
    </xdr:to>
    <xdr:pic>
      <xdr:nvPicPr>
        <xdr:cNvPr id="3" name="Immagine 1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51436"/>
          <a:ext cx="640080" cy="6305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4"/>
  <sheetViews>
    <sheetView topLeftCell="A4" zoomScaleNormal="100" workbookViewId="0">
      <selection activeCell="H18" sqref="H18"/>
    </sheetView>
  </sheetViews>
  <sheetFormatPr defaultRowHeight="15" x14ac:dyDescent="0.25"/>
  <cols>
    <col min="1" max="1" width="24.42578125" customWidth="1"/>
    <col min="2" max="2" width="11.5703125" bestFit="1" customWidth="1"/>
    <col min="4" max="4" width="11.42578125" customWidth="1"/>
    <col min="5" max="5" width="11.140625" bestFit="1" customWidth="1"/>
    <col min="6" max="6" width="13.140625" customWidth="1"/>
    <col min="8" max="8" width="12.140625" customWidth="1"/>
    <col min="9" max="9" width="12.42578125" customWidth="1"/>
    <col min="10" max="10" width="28" customWidth="1"/>
    <col min="11" max="11" width="16.140625" customWidth="1"/>
    <col min="12" max="12" width="11.7109375" customWidth="1"/>
    <col min="13" max="13" width="29.140625" customWidth="1"/>
    <col min="14" max="14" width="24.42578125" customWidth="1"/>
    <col min="15" max="16" width="11.42578125" customWidth="1"/>
    <col min="17" max="18" width="10.42578125" bestFit="1" customWidth="1"/>
    <col min="19" max="19" width="10.42578125" customWidth="1"/>
  </cols>
  <sheetData>
    <row r="1" spans="1:19" ht="28.5" x14ac:dyDescent="0.45">
      <c r="A1" s="378" t="s">
        <v>236</v>
      </c>
      <c r="C1" s="1" t="s">
        <v>262</v>
      </c>
      <c r="J1" s="2" t="s">
        <v>0</v>
      </c>
    </row>
    <row r="2" spans="1:19" ht="28.5" x14ac:dyDescent="0.45">
      <c r="A2" s="4"/>
      <c r="B2" s="3"/>
      <c r="D2" s="470" t="s">
        <v>224</v>
      </c>
      <c r="E2" s="470"/>
      <c r="F2" s="470"/>
      <c r="G2" s="470"/>
      <c r="H2" s="470"/>
      <c r="I2" s="470"/>
      <c r="J2" s="368"/>
      <c r="K2" s="368"/>
      <c r="L2" s="368"/>
      <c r="M2" s="368"/>
      <c r="N2" s="368"/>
      <c r="O2" s="368"/>
      <c r="P2" s="368"/>
    </row>
    <row r="3" spans="1:19" ht="22.5" customHeight="1" x14ac:dyDescent="0.25">
      <c r="A3" s="4"/>
      <c r="B3" s="4"/>
      <c r="C3" s="4"/>
      <c r="D3" s="4"/>
      <c r="E3" s="12"/>
      <c r="F3" s="4"/>
      <c r="G3" s="4"/>
      <c r="I3" s="5" t="s">
        <v>1</v>
      </c>
      <c r="J3" s="335"/>
      <c r="K3" s="368"/>
      <c r="L3" s="335"/>
      <c r="M3" s="335"/>
      <c r="N3" s="368"/>
      <c r="O3" s="368"/>
      <c r="P3" s="368"/>
    </row>
    <row r="4" spans="1:19" ht="15.75" x14ac:dyDescent="0.25">
      <c r="A4" s="7" t="s">
        <v>230</v>
      </c>
      <c r="B4" s="8" t="s">
        <v>231</v>
      </c>
      <c r="C4" s="9"/>
      <c r="D4" s="8" t="s">
        <v>232</v>
      </c>
      <c r="E4" s="9"/>
      <c r="F4" s="8" t="s">
        <v>233</v>
      </c>
      <c r="G4" s="9"/>
      <c r="H4" s="10" t="s">
        <v>2</v>
      </c>
      <c r="I4" s="11" t="s">
        <v>3</v>
      </c>
      <c r="K4" s="368"/>
      <c r="N4" s="368"/>
      <c r="O4" s="368"/>
      <c r="P4" s="368"/>
    </row>
    <row r="5" spans="1:19" ht="15.75" customHeight="1" x14ac:dyDescent="0.25">
      <c r="A5" s="409" t="s">
        <v>4</v>
      </c>
      <c r="B5" s="410">
        <v>13076.17</v>
      </c>
      <c r="C5" s="411"/>
      <c r="D5" s="412">
        <v>26152.35</v>
      </c>
      <c r="E5" s="413">
        <v>0</v>
      </c>
      <c r="F5" s="414">
        <f>SUM(B5:E5)</f>
        <v>39228.519999999997</v>
      </c>
      <c r="G5" s="411"/>
      <c r="H5" s="410"/>
      <c r="I5" s="414">
        <f>SUM(F5:H5)</f>
        <v>39228.519999999997</v>
      </c>
      <c r="J5" s="379"/>
      <c r="K5" s="368"/>
      <c r="L5" s="369"/>
      <c r="M5" s="369"/>
      <c r="N5" s="368"/>
      <c r="O5" s="368"/>
      <c r="P5" s="368"/>
    </row>
    <row r="6" spans="1:19" ht="15.75" x14ac:dyDescent="0.25">
      <c r="A6" s="409" t="s">
        <v>5</v>
      </c>
      <c r="B6" s="410">
        <v>1757.04</v>
      </c>
      <c r="C6" s="411"/>
      <c r="D6" s="412">
        <f>B6*2</f>
        <v>3514.08</v>
      </c>
      <c r="E6" s="413">
        <v>0</v>
      </c>
      <c r="F6" s="414">
        <f>SUM(B6:E6)</f>
        <v>5271.12</v>
      </c>
      <c r="G6" s="411"/>
      <c r="H6" s="410"/>
      <c r="I6" s="414">
        <f t="shared" ref="I6:I8" si="0">SUM(F6:H6)</f>
        <v>5271.12</v>
      </c>
      <c r="J6" s="369"/>
      <c r="K6" s="369"/>
      <c r="L6" s="369"/>
      <c r="M6" s="369"/>
      <c r="N6" s="368"/>
      <c r="O6" s="368"/>
      <c r="P6" s="368"/>
    </row>
    <row r="7" spans="1:19" ht="15.75" x14ac:dyDescent="0.25">
      <c r="A7" s="415" t="s">
        <v>6</v>
      </c>
      <c r="B7" s="410">
        <v>893.98</v>
      </c>
      <c r="C7" s="411"/>
      <c r="D7" s="412">
        <v>1787.96</v>
      </c>
      <c r="E7" s="413">
        <v>0</v>
      </c>
      <c r="F7" s="414">
        <f>B7+D7</f>
        <v>2681.94</v>
      </c>
      <c r="G7" s="411"/>
      <c r="H7" s="410"/>
      <c r="I7" s="414">
        <f t="shared" si="0"/>
        <v>2681.94</v>
      </c>
      <c r="J7" s="369"/>
      <c r="K7" s="369"/>
      <c r="L7" s="369"/>
      <c r="M7" s="369"/>
      <c r="N7" s="368"/>
      <c r="O7" s="368"/>
      <c r="P7" s="368"/>
    </row>
    <row r="8" spans="1:19" ht="15.75" x14ac:dyDescent="0.25">
      <c r="A8" s="416" t="s">
        <v>7</v>
      </c>
      <c r="B8" s="417" t="s">
        <v>8</v>
      </c>
      <c r="C8" s="411"/>
      <c r="D8" s="418"/>
      <c r="E8" s="411"/>
      <c r="F8" s="414"/>
      <c r="G8" s="411"/>
      <c r="H8" s="410"/>
      <c r="I8" s="414">
        <f t="shared" si="0"/>
        <v>0</v>
      </c>
      <c r="J8" s="369"/>
      <c r="K8" s="369"/>
      <c r="L8" s="369"/>
      <c r="M8" s="369"/>
      <c r="N8" s="368"/>
      <c r="O8" s="368"/>
      <c r="P8" s="368"/>
    </row>
    <row r="9" spans="1:19" ht="15.75" x14ac:dyDescent="0.25">
      <c r="A9" s="13" t="s">
        <v>9</v>
      </c>
      <c r="B9" s="407">
        <f>SUM(B5:B8)</f>
        <v>15727.189999999999</v>
      </c>
      <c r="D9" s="407">
        <f>SUM(D5:D8)</f>
        <v>31454.39</v>
      </c>
      <c r="E9" s="12">
        <f>SUM(E5:E8)</f>
        <v>0</v>
      </c>
      <c r="F9" s="407">
        <f>SUM(F5:F8)</f>
        <v>47181.58</v>
      </c>
      <c r="G9" s="6" t="str">
        <f>A9</f>
        <v>PG5</v>
      </c>
      <c r="H9" s="407">
        <f>SUM(H5:H8)</f>
        <v>0</v>
      </c>
      <c r="I9" s="408">
        <f>SUM(I5:I8)</f>
        <v>47181.58</v>
      </c>
      <c r="J9" s="369"/>
      <c r="K9" s="369"/>
      <c r="L9" s="369"/>
      <c r="M9" s="369"/>
      <c r="N9" s="368"/>
      <c r="O9" s="368"/>
      <c r="P9" s="368"/>
    </row>
    <row r="10" spans="1:19" ht="15.75" x14ac:dyDescent="0.25">
      <c r="A10" s="13"/>
      <c r="B10" s="14"/>
      <c r="F10" s="14"/>
      <c r="G10" s="6"/>
      <c r="H10" s="14"/>
      <c r="I10" s="14"/>
      <c r="N10" s="368"/>
      <c r="O10" s="368"/>
      <c r="P10" s="368"/>
    </row>
    <row r="11" spans="1:19" ht="15.6" customHeight="1" x14ac:dyDescent="0.25">
      <c r="A11" s="420" t="s">
        <v>10</v>
      </c>
      <c r="B11" s="410">
        <v>862.54</v>
      </c>
      <c r="C11" s="411"/>
      <c r="D11" s="412">
        <v>1725.09</v>
      </c>
      <c r="E11" s="411"/>
      <c r="F11" s="414">
        <f>B11+D11</f>
        <v>2587.63</v>
      </c>
      <c r="G11" s="411"/>
      <c r="H11" s="410"/>
      <c r="I11" s="414">
        <f t="shared" ref="I11:I13" si="1">SUM(F11:H11)</f>
        <v>2587.63</v>
      </c>
      <c r="K11" s="369"/>
      <c r="L11" s="383" t="s">
        <v>216</v>
      </c>
      <c r="M11" s="369"/>
      <c r="N11" s="368"/>
      <c r="O11" s="368"/>
      <c r="P11" s="368"/>
    </row>
    <row r="12" spans="1:19" ht="15.75" x14ac:dyDescent="0.25">
      <c r="A12" s="416" t="s">
        <v>11</v>
      </c>
      <c r="B12" s="421">
        <v>0</v>
      </c>
      <c r="C12" s="411"/>
      <c r="D12" s="411"/>
      <c r="E12" s="411"/>
      <c r="F12" s="414">
        <f>B12+D12</f>
        <v>0</v>
      </c>
      <c r="G12" s="411"/>
      <c r="H12" s="410"/>
      <c r="I12" s="414">
        <f t="shared" si="1"/>
        <v>0</v>
      </c>
      <c r="J12" s="386"/>
      <c r="K12" s="369"/>
      <c r="L12" s="369"/>
      <c r="M12" s="369"/>
      <c r="N12" s="368"/>
      <c r="O12" s="368"/>
      <c r="P12" s="368"/>
    </row>
    <row r="13" spans="1:19" ht="15.75" x14ac:dyDescent="0.25">
      <c r="A13" s="416" t="s">
        <v>12</v>
      </c>
      <c r="B13" s="421">
        <v>0</v>
      </c>
      <c r="C13" s="411"/>
      <c r="D13" s="411"/>
      <c r="E13" s="411"/>
      <c r="F13" s="416"/>
      <c r="G13" s="411"/>
      <c r="H13" s="410"/>
      <c r="I13" s="414">
        <f t="shared" si="1"/>
        <v>0</v>
      </c>
      <c r="J13" s="386"/>
      <c r="K13" s="369"/>
      <c r="L13" s="369"/>
      <c r="M13" s="369"/>
      <c r="N13" s="368"/>
      <c r="O13" s="368"/>
      <c r="P13" s="368"/>
    </row>
    <row r="14" spans="1:19" ht="16.5" thickBot="1" x14ac:dyDescent="0.3">
      <c r="A14" s="13" t="s">
        <v>13</v>
      </c>
      <c r="B14" s="419">
        <f>SUM(B11:B13)</f>
        <v>862.54</v>
      </c>
      <c r="D14" s="419">
        <f>SUM(D11:D13)</f>
        <v>1725.09</v>
      </c>
      <c r="F14" s="419">
        <f>SUM(F11:F13)</f>
        <v>2587.63</v>
      </c>
      <c r="G14" s="6" t="str">
        <f>A14</f>
        <v>PG6</v>
      </c>
      <c r="H14" s="407">
        <f t="shared" ref="H14:I14" si="2">SUM(H11:H13)</f>
        <v>0</v>
      </c>
      <c r="I14" s="431">
        <f t="shared" si="2"/>
        <v>2587.63</v>
      </c>
      <c r="J14" s="369"/>
      <c r="L14" s="369"/>
      <c r="M14" s="369"/>
    </row>
    <row r="15" spans="1:19" ht="16.5" thickBot="1" x14ac:dyDescent="0.3">
      <c r="A15" s="5" t="s">
        <v>234</v>
      </c>
      <c r="B15" s="16">
        <f>B9+B14</f>
        <v>16589.73</v>
      </c>
      <c r="D15" s="16">
        <f>D9+D14</f>
        <v>33179.479999999996</v>
      </c>
      <c r="E15" s="12">
        <f>SUM(E9:E11)</f>
        <v>0</v>
      </c>
      <c r="F15" s="16">
        <f>F9+F14</f>
        <v>49769.21</v>
      </c>
      <c r="H15" s="16">
        <f t="shared" ref="H15:I15" si="3">H9+H14</f>
        <v>0</v>
      </c>
      <c r="I15" s="430">
        <f t="shared" si="3"/>
        <v>49769.21</v>
      </c>
    </row>
    <row r="16" spans="1:19" x14ac:dyDescent="0.25">
      <c r="E16" s="12"/>
      <c r="K16" s="369"/>
      <c r="N16" s="368"/>
      <c r="O16" s="368"/>
      <c r="P16" s="368"/>
      <c r="Q16" s="368"/>
      <c r="R16" s="368"/>
      <c r="S16" s="368"/>
    </row>
    <row r="17" spans="1:22" x14ac:dyDescent="0.25">
      <c r="D17" s="17"/>
      <c r="G17" s="17"/>
      <c r="N17" s="368"/>
      <c r="O17" s="368"/>
      <c r="P17" s="368"/>
      <c r="Q17" s="368"/>
      <c r="R17" s="368"/>
      <c r="S17" s="368"/>
    </row>
    <row r="18" spans="1:22" ht="15.75" thickBot="1" x14ac:dyDescent="0.3">
      <c r="B18" s="19" t="s">
        <v>213</v>
      </c>
      <c r="C18" s="20"/>
      <c r="D18" s="21" t="s">
        <v>14</v>
      </c>
      <c r="E18" s="380"/>
      <c r="F18" s="375" t="s">
        <v>208</v>
      </c>
      <c r="G18" s="422" t="s">
        <v>15</v>
      </c>
      <c r="H18" s="446" t="s">
        <v>16</v>
      </c>
      <c r="I18" s="445" t="s">
        <v>215</v>
      </c>
      <c r="J18" s="18" t="s">
        <v>201</v>
      </c>
      <c r="N18" s="368"/>
      <c r="O18" s="368"/>
      <c r="P18" s="368"/>
      <c r="Q18" s="368"/>
      <c r="R18" s="368"/>
      <c r="S18" s="368"/>
    </row>
    <row r="19" spans="1:22" x14ac:dyDescent="0.25">
      <c r="B19" s="22" t="s">
        <v>212</v>
      </c>
      <c r="C19" s="23"/>
      <c r="D19" s="24">
        <f>I5</f>
        <v>39228.519999999997</v>
      </c>
      <c r="F19" s="427" t="s">
        <v>17</v>
      </c>
      <c r="G19" s="428">
        <v>0.80029600000000001</v>
      </c>
      <c r="H19" s="429">
        <f>ROUND($D$21*G19,2)</f>
        <v>27545</v>
      </c>
      <c r="I19" s="418">
        <f>H19+I6</f>
        <v>32816.120000000003</v>
      </c>
      <c r="J19" s="18"/>
      <c r="N19" s="368"/>
      <c r="O19" s="368"/>
      <c r="P19" s="368"/>
      <c r="Q19" s="368"/>
      <c r="R19" s="368"/>
      <c r="S19" s="368"/>
    </row>
    <row r="20" spans="1:22" ht="15.75" thickBot="1" x14ac:dyDescent="0.3">
      <c r="A20" s="15" t="s">
        <v>217</v>
      </c>
      <c r="B20" s="25" t="s">
        <v>214</v>
      </c>
      <c r="C20" s="26"/>
      <c r="D20" s="27">
        <v>4810</v>
      </c>
      <c r="F20" s="427" t="s">
        <v>18</v>
      </c>
      <c r="G20" s="428">
        <v>0.19970399999999999</v>
      </c>
      <c r="H20" s="429">
        <f>ROUND($D$21*G20,2)</f>
        <v>6873.52</v>
      </c>
      <c r="I20" s="418">
        <f>H20+I7</f>
        <v>9555.4600000000009</v>
      </c>
      <c r="J20" s="18" t="s">
        <v>235</v>
      </c>
      <c r="N20" s="368"/>
      <c r="O20" s="368"/>
      <c r="P20" s="368"/>
      <c r="Q20" s="368"/>
      <c r="R20" s="368"/>
      <c r="S20" s="368"/>
    </row>
    <row r="21" spans="1:22" ht="15.75" thickBot="1" x14ac:dyDescent="0.3">
      <c r="B21" s="28" t="str">
        <f>B19</f>
        <v>FIS + Economie CU</v>
      </c>
      <c r="C21" s="29"/>
      <c r="D21" s="30">
        <f>D19-D20</f>
        <v>34418.519999999997</v>
      </c>
      <c r="F21" s="411" t="s">
        <v>19</v>
      </c>
      <c r="G21" s="428"/>
      <c r="H21" s="429">
        <f>ROUND($D$21*G21,2)</f>
        <v>0</v>
      </c>
      <c r="I21" s="418">
        <f>H21</f>
        <v>0</v>
      </c>
      <c r="J21" s="18"/>
      <c r="N21" s="368"/>
      <c r="O21" s="368"/>
      <c r="P21" s="368"/>
      <c r="Q21" s="368"/>
      <c r="R21" s="368"/>
      <c r="S21" s="368"/>
    </row>
    <row r="22" spans="1:22" ht="15.75" thickBot="1" x14ac:dyDescent="0.3">
      <c r="B22" s="31"/>
      <c r="C22" s="31"/>
      <c r="D22" s="32" t="s">
        <v>20</v>
      </c>
      <c r="F22" s="423" t="s">
        <v>21</v>
      </c>
      <c r="G22" s="424">
        <f>SUM(G19:G21)</f>
        <v>1</v>
      </c>
      <c r="H22" s="425">
        <f>SUM(H19:H21)</f>
        <v>34418.520000000004</v>
      </c>
      <c r="I22" s="426">
        <f>SUM(I19:I21)</f>
        <v>42371.58</v>
      </c>
      <c r="J22" s="18"/>
      <c r="N22" s="368"/>
      <c r="O22" s="368"/>
      <c r="P22" s="368"/>
      <c r="Q22" s="368"/>
      <c r="R22" s="368"/>
      <c r="S22" s="368"/>
    </row>
    <row r="23" spans="1:22" ht="15.75" thickBot="1" x14ac:dyDescent="0.3">
      <c r="N23" s="368"/>
      <c r="O23" s="368"/>
      <c r="P23" s="368"/>
      <c r="Q23" s="368"/>
      <c r="R23" s="368"/>
      <c r="S23" s="368"/>
    </row>
    <row r="24" spans="1:22" s="36" customFormat="1" ht="15.75" thickBot="1" x14ac:dyDescent="0.3">
      <c r="A24" s="33" t="s">
        <v>22</v>
      </c>
      <c r="B24" s="34"/>
      <c r="C24" s="34"/>
      <c r="D24" s="35"/>
      <c r="F24" s="37"/>
      <c r="G24" s="38"/>
      <c r="H24" s="39"/>
      <c r="I24" s="40" t="s">
        <v>23</v>
      </c>
      <c r="J24" s="41" t="s">
        <v>24</v>
      </c>
      <c r="K24" s="42"/>
      <c r="L24" s="372" t="s">
        <v>210</v>
      </c>
      <c r="M24" s="43" t="s">
        <v>209</v>
      </c>
      <c r="N24" s="44" t="s">
        <v>25</v>
      </c>
      <c r="Q24" s="367"/>
      <c r="T24"/>
      <c r="U24"/>
      <c r="V24"/>
    </row>
    <row r="25" spans="1:22" s="36" customFormat="1" x14ac:dyDescent="0.25">
      <c r="A25" s="45" t="s">
        <v>26</v>
      </c>
      <c r="B25" s="46"/>
      <c r="C25" s="46"/>
      <c r="D25" s="47"/>
      <c r="F25" s="48"/>
      <c r="G25" s="49"/>
      <c r="H25" s="49"/>
      <c r="I25" s="50" t="s">
        <v>27</v>
      </c>
      <c r="J25" s="51" t="s">
        <v>28</v>
      </c>
      <c r="K25" s="52">
        <v>30</v>
      </c>
      <c r="M25" s="53" t="s">
        <v>29</v>
      </c>
      <c r="N25" s="54">
        <v>1220</v>
      </c>
      <c r="T25"/>
      <c r="U25"/>
      <c r="V25"/>
    </row>
    <row r="26" spans="1:22" s="36" customFormat="1" ht="15.75" thickBot="1" x14ac:dyDescent="0.3">
      <c r="A26" s="45" t="s">
        <v>30</v>
      </c>
      <c r="B26" s="46"/>
      <c r="C26" s="46"/>
      <c r="D26" s="47"/>
      <c r="F26" s="48"/>
      <c r="G26" s="49"/>
      <c r="H26" s="49"/>
      <c r="I26" s="55" t="s">
        <v>31</v>
      </c>
      <c r="J26" s="56" t="s">
        <v>218</v>
      </c>
      <c r="K26" s="377">
        <v>123</v>
      </c>
      <c r="M26" s="57" t="s">
        <v>32</v>
      </c>
      <c r="N26" s="58">
        <v>820</v>
      </c>
      <c r="T26"/>
      <c r="U26"/>
      <c r="V26"/>
    </row>
    <row r="27" spans="1:22" s="36" customFormat="1" x14ac:dyDescent="0.25">
      <c r="A27" s="45" t="s">
        <v>33</v>
      </c>
      <c r="B27" s="46"/>
      <c r="C27" s="46"/>
      <c r="D27" s="47"/>
      <c r="F27" s="59"/>
      <c r="G27" s="60"/>
      <c r="H27" s="61"/>
      <c r="I27" s="62"/>
      <c r="J27" s="63" t="s">
        <v>34</v>
      </c>
      <c r="K27" s="64">
        <f>K25*K26</f>
        <v>3690</v>
      </c>
      <c r="M27" s="57" t="s">
        <v>35</v>
      </c>
      <c r="N27" s="58">
        <v>750</v>
      </c>
      <c r="T27"/>
      <c r="U27"/>
      <c r="V27"/>
    </row>
    <row r="28" spans="1:22" s="36" customFormat="1" ht="15.75" customHeight="1" x14ac:dyDescent="0.25">
      <c r="A28" s="45" t="s">
        <v>36</v>
      </c>
      <c r="B28" s="46"/>
      <c r="C28" s="46"/>
      <c r="D28" s="47"/>
      <c r="F28" s="65"/>
      <c r="G28" s="66"/>
      <c r="H28" s="67"/>
      <c r="I28" s="68"/>
      <c r="J28" s="69" t="s">
        <v>37</v>
      </c>
      <c r="K28" s="70">
        <v>750</v>
      </c>
      <c r="M28" s="57" t="s">
        <v>38</v>
      </c>
      <c r="N28" s="58">
        <v>750</v>
      </c>
    </row>
    <row r="29" spans="1:22" s="36" customFormat="1" ht="15.75" thickBot="1" x14ac:dyDescent="0.3">
      <c r="A29" s="45" t="s">
        <v>39</v>
      </c>
      <c r="B29" s="46"/>
      <c r="C29" s="46"/>
      <c r="D29" s="47"/>
      <c r="F29" s="71"/>
      <c r="G29" s="72"/>
      <c r="H29" s="73"/>
      <c r="I29" s="74"/>
      <c r="J29" s="75" t="s">
        <v>40</v>
      </c>
      <c r="K29" s="76">
        <f>SUM(K27:K28)</f>
        <v>4440</v>
      </c>
      <c r="M29" s="77" t="s">
        <v>41</v>
      </c>
      <c r="N29" s="58">
        <v>750</v>
      </c>
    </row>
    <row r="30" spans="1:22" s="36" customFormat="1" ht="16.5" thickBot="1" x14ac:dyDescent="0.3">
      <c r="A30" s="78" t="s">
        <v>42</v>
      </c>
      <c r="B30" s="79"/>
      <c r="C30" s="79"/>
      <c r="D30" s="80"/>
      <c r="F30" s="81" t="s">
        <v>43</v>
      </c>
      <c r="G30" s="82"/>
      <c r="H30" s="83">
        <v>1750</v>
      </c>
      <c r="I30" s="84"/>
      <c r="J30" s="85" t="s">
        <v>44</v>
      </c>
      <c r="K30" s="86">
        <f>H30-H31</f>
        <v>380</v>
      </c>
      <c r="M30" s="87" t="s">
        <v>45</v>
      </c>
      <c r="N30" s="88">
        <v>650</v>
      </c>
    </row>
    <row r="31" spans="1:22" s="36" customFormat="1" ht="16.5" thickBot="1" x14ac:dyDescent="0.3">
      <c r="A31" s="31"/>
      <c r="B31" s="31"/>
      <c r="C31" s="31"/>
      <c r="D31" s="31"/>
      <c r="E31" s="31"/>
      <c r="F31" s="89" t="s">
        <v>46</v>
      </c>
      <c r="G31" s="90"/>
      <c r="H31" s="91">
        <v>1370</v>
      </c>
      <c r="I31" s="92">
        <v>28</v>
      </c>
      <c r="J31" s="93" t="s">
        <v>47</v>
      </c>
      <c r="K31" s="94">
        <f>ROUND(K29/365*I31,0)+ROUND((H30-H31)/365*I31,0)</f>
        <v>370</v>
      </c>
      <c r="M31" s="374" t="s">
        <v>211</v>
      </c>
      <c r="N31" s="373"/>
      <c r="O31" s="95"/>
    </row>
    <row r="32" spans="1:22" s="36" customFormat="1" ht="15.75" thickBot="1" x14ac:dyDescent="0.3">
      <c r="A32" s="31"/>
      <c r="B32" s="31"/>
      <c r="C32" s="31"/>
      <c r="D32" s="31"/>
      <c r="E32" s="31"/>
      <c r="N32" s="31"/>
      <c r="O32" s="31"/>
    </row>
    <row r="33" spans="1:15" s="36" customFormat="1" ht="16.5" thickBot="1" x14ac:dyDescent="0.3">
      <c r="A33" s="31"/>
      <c r="B33" s="31"/>
      <c r="C33" s="31"/>
      <c r="D33" s="31"/>
      <c r="E33" s="31"/>
      <c r="H33" s="365" t="s">
        <v>206</v>
      </c>
      <c r="I33" s="371"/>
      <c r="J33" s="370"/>
      <c r="K33" s="366">
        <f>ROUND(K29/365*J33,0)+ROUND((H30-H31)/365*J33,0)</f>
        <v>0</v>
      </c>
      <c r="M33" s="31"/>
      <c r="N33" s="31"/>
      <c r="O33" s="31"/>
    </row>
    <row r="34" spans="1:15" s="36" customFormat="1" x14ac:dyDescent="0.25">
      <c r="A34" s="31"/>
      <c r="B34" s="31"/>
      <c r="C34" s="31"/>
      <c r="D34" s="96"/>
      <c r="E34" s="31"/>
      <c r="F34" s="31"/>
      <c r="G34" s="31"/>
      <c r="H34" s="31"/>
      <c r="I34" s="31"/>
      <c r="J34" s="6" t="s">
        <v>207</v>
      </c>
      <c r="M34" s="31"/>
      <c r="N34" s="31"/>
      <c r="O34" s="31"/>
    </row>
  </sheetData>
  <mergeCells count="1">
    <mergeCell ref="D2:I2"/>
  </mergeCells>
  <pageMargins left="0.25" right="0.25" top="0.75" bottom="0.75" header="0.3" footer="0.3"/>
  <pageSetup paperSize="9" orientation="landscape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tabSelected="1" zoomScale="98" zoomScaleNormal="98" workbookViewId="0">
      <selection activeCell="I15" sqref="I15"/>
    </sheetView>
  </sheetViews>
  <sheetFormatPr defaultRowHeight="15" x14ac:dyDescent="0.25"/>
  <cols>
    <col min="1" max="1" width="21.42578125" customWidth="1"/>
    <col min="2" max="2" width="26.28515625" customWidth="1"/>
    <col min="3" max="3" width="10.28515625" customWidth="1"/>
    <col min="4" max="4" width="10.5703125" customWidth="1"/>
    <col min="5" max="5" width="11.85546875" customWidth="1"/>
    <col min="6" max="6" width="12.5703125" customWidth="1"/>
    <col min="7" max="7" width="7" customWidth="1"/>
    <col min="8" max="9" width="11.140625" customWidth="1"/>
    <col min="10" max="10" width="14.140625" customWidth="1"/>
    <col min="11" max="11" width="25.5703125" customWidth="1"/>
    <col min="12" max="12" width="5.85546875" customWidth="1"/>
  </cols>
  <sheetData>
    <row r="1" spans="1:18" ht="35.25" customHeight="1" x14ac:dyDescent="0.7">
      <c r="A1" s="97"/>
      <c r="B1" s="376" t="str">
        <f>Budget!D2</f>
        <v>ISTITUTO COMPRENSIVO DI GORLA Min</v>
      </c>
      <c r="C1" s="98"/>
      <c r="D1" s="99"/>
      <c r="E1" s="97"/>
      <c r="F1" s="97"/>
      <c r="G1" s="100"/>
      <c r="H1" s="100"/>
      <c r="I1" s="100"/>
    </row>
    <row r="2" spans="1:18" ht="42.75" customHeight="1" x14ac:dyDescent="0.7">
      <c r="A2" s="97"/>
      <c r="B2" s="102" t="s">
        <v>237</v>
      </c>
      <c r="C2" s="99"/>
      <c r="D2" s="99"/>
      <c r="E2" s="97"/>
      <c r="F2" s="97"/>
      <c r="G2" s="100"/>
      <c r="H2" s="100"/>
      <c r="I2" s="100"/>
    </row>
    <row r="3" spans="1:18" ht="17.25" customHeight="1" x14ac:dyDescent="0.7">
      <c r="A3" s="97"/>
      <c r="B3" s="102"/>
      <c r="C3" s="99"/>
      <c r="D3" s="99"/>
      <c r="E3" s="97"/>
      <c r="F3" s="97"/>
      <c r="G3" s="100"/>
      <c r="H3" s="17"/>
      <c r="I3" s="17"/>
    </row>
    <row r="4" spans="1:18" ht="26.25" x14ac:dyDescent="0.4">
      <c r="A4" s="97"/>
      <c r="B4" s="104" t="s">
        <v>48</v>
      </c>
      <c r="C4" s="105"/>
      <c r="D4" s="99"/>
      <c r="E4" s="106" t="s">
        <v>49</v>
      </c>
      <c r="F4" s="107"/>
      <c r="G4" s="100"/>
      <c r="H4" s="103" t="s">
        <v>50</v>
      </c>
      <c r="I4" s="322"/>
    </row>
    <row r="5" spans="1:18" ht="26.25" x14ac:dyDescent="0.4">
      <c r="A5" s="97"/>
      <c r="B5" s="104"/>
      <c r="C5" s="105"/>
      <c r="D5" s="99"/>
      <c r="E5" s="437"/>
      <c r="F5" s="438"/>
      <c r="G5" s="100"/>
      <c r="H5" s="439"/>
      <c r="I5" s="440"/>
    </row>
    <row r="6" spans="1:18" ht="25.35" customHeight="1" x14ac:dyDescent="0.5">
      <c r="A6" s="109" t="s">
        <v>51</v>
      </c>
      <c r="B6" s="108"/>
      <c r="C6" s="110" t="s">
        <v>52</v>
      </c>
      <c r="D6" s="111"/>
      <c r="E6" s="112">
        <v>17.5</v>
      </c>
      <c r="F6" s="100"/>
      <c r="G6" s="100"/>
      <c r="H6" s="101"/>
      <c r="I6" s="323"/>
    </row>
    <row r="7" spans="1:18" ht="15.75" thickBot="1" x14ac:dyDescent="0.3">
      <c r="A7" s="97"/>
      <c r="B7" s="97"/>
      <c r="C7" s="340" t="s">
        <v>53</v>
      </c>
      <c r="D7" s="113" t="s">
        <v>54</v>
      </c>
      <c r="E7" s="114" t="s">
        <v>55</v>
      </c>
      <c r="F7" s="149" t="s">
        <v>56</v>
      </c>
      <c r="G7" s="345" t="s">
        <v>200</v>
      </c>
      <c r="H7" s="101"/>
      <c r="I7" s="323"/>
      <c r="J7" s="134"/>
      <c r="K7" s="134"/>
    </row>
    <row r="8" spans="1:18" x14ac:dyDescent="0.25">
      <c r="A8" s="397" t="s">
        <v>57</v>
      </c>
      <c r="B8" s="347" t="s">
        <v>251</v>
      </c>
      <c r="C8" s="123">
        <v>1</v>
      </c>
      <c r="D8" s="387">
        <v>90</v>
      </c>
      <c r="E8" s="124">
        <f t="shared" ref="E8:E15" si="0">C8*D8*$E$6</f>
        <v>1575</v>
      </c>
      <c r="F8" s="150">
        <f t="shared" ref="F8:F15" si="1">C8*D8</f>
        <v>90</v>
      </c>
      <c r="G8" s="100"/>
      <c r="H8" s="117" t="s">
        <v>58</v>
      </c>
      <c r="I8" s="324">
        <f>E8</f>
        <v>1575</v>
      </c>
      <c r="J8" s="134"/>
      <c r="K8" s="134"/>
      <c r="L8" s="309"/>
      <c r="M8" s="309"/>
      <c r="N8" s="134"/>
      <c r="O8" s="130"/>
      <c r="P8" s="100"/>
      <c r="Q8" s="100"/>
    </row>
    <row r="9" spans="1:18" x14ac:dyDescent="0.25">
      <c r="A9" s="151" t="s">
        <v>256</v>
      </c>
      <c r="B9" s="348" t="s">
        <v>257</v>
      </c>
      <c r="C9" s="115">
        <v>1</v>
      </c>
      <c r="D9" s="388">
        <v>84</v>
      </c>
      <c r="E9" s="116">
        <f t="shared" si="0"/>
        <v>1470</v>
      </c>
      <c r="F9" s="152">
        <f t="shared" si="1"/>
        <v>84</v>
      </c>
      <c r="G9" s="100"/>
      <c r="H9" s="101"/>
      <c r="I9" s="323"/>
      <c r="J9" s="134"/>
      <c r="K9" s="134"/>
      <c r="L9" s="134"/>
      <c r="M9" s="134"/>
      <c r="N9" s="134"/>
      <c r="O9" s="130"/>
      <c r="P9" s="100"/>
      <c r="Q9" s="100"/>
    </row>
    <row r="10" spans="1:18" x14ac:dyDescent="0.25">
      <c r="A10" s="151"/>
      <c r="B10" s="348" t="s">
        <v>258</v>
      </c>
      <c r="C10" s="115">
        <v>1</v>
      </c>
      <c r="D10" s="388">
        <v>79</v>
      </c>
      <c r="E10" s="116">
        <f t="shared" si="0"/>
        <v>1382.5</v>
      </c>
      <c r="F10" s="152">
        <f t="shared" si="1"/>
        <v>79</v>
      </c>
      <c r="G10" s="100"/>
      <c r="H10" s="450"/>
      <c r="I10" s="325"/>
      <c r="J10" s="134"/>
      <c r="K10" s="134"/>
      <c r="L10" s="134"/>
      <c r="M10" s="134"/>
      <c r="N10" s="134"/>
      <c r="O10" s="130"/>
      <c r="P10" s="100"/>
      <c r="Q10" s="100"/>
    </row>
    <row r="11" spans="1:18" x14ac:dyDescent="0.25">
      <c r="A11" s="151"/>
      <c r="B11" s="348" t="s">
        <v>259</v>
      </c>
      <c r="C11" s="115">
        <v>1</v>
      </c>
      <c r="D11" s="388">
        <v>64</v>
      </c>
      <c r="E11" s="441">
        <f t="shared" si="0"/>
        <v>1120</v>
      </c>
      <c r="F11" s="152">
        <f t="shared" si="1"/>
        <v>64</v>
      </c>
      <c r="G11" s="100"/>
      <c r="H11" s="117"/>
      <c r="I11" s="326"/>
      <c r="J11" s="134"/>
      <c r="K11" s="134"/>
      <c r="L11" s="134"/>
      <c r="M11" s="134"/>
      <c r="N11" s="134"/>
      <c r="O11" s="130"/>
      <c r="P11" s="100"/>
      <c r="Q11" s="100"/>
    </row>
    <row r="12" spans="1:18" x14ac:dyDescent="0.25">
      <c r="A12" s="151"/>
      <c r="B12" s="348" t="s">
        <v>260</v>
      </c>
      <c r="C12" s="115">
        <v>1</v>
      </c>
      <c r="D12" s="388">
        <v>54</v>
      </c>
      <c r="E12" s="116">
        <f t="shared" si="0"/>
        <v>945</v>
      </c>
      <c r="F12" s="152">
        <f t="shared" si="1"/>
        <v>54</v>
      </c>
      <c r="G12" s="100"/>
      <c r="H12" s="436"/>
      <c r="I12" s="327"/>
      <c r="J12" s="134"/>
      <c r="K12" s="134"/>
      <c r="L12" s="134"/>
      <c r="M12" s="134"/>
      <c r="N12" s="134"/>
      <c r="O12" s="130"/>
      <c r="P12" s="100"/>
      <c r="Q12" s="100"/>
      <c r="R12" s="100"/>
    </row>
    <row r="13" spans="1:18" x14ac:dyDescent="0.25">
      <c r="A13" s="151"/>
      <c r="B13" s="348" t="s">
        <v>265</v>
      </c>
      <c r="C13" s="115">
        <v>16</v>
      </c>
      <c r="D13" s="388">
        <v>9</v>
      </c>
      <c r="E13" s="116">
        <f t="shared" si="0"/>
        <v>2520</v>
      </c>
      <c r="F13" s="152">
        <f t="shared" si="1"/>
        <v>144</v>
      </c>
      <c r="G13" s="100"/>
      <c r="H13" s="101"/>
      <c r="I13" s="323"/>
      <c r="J13" s="309"/>
      <c r="K13" s="309"/>
      <c r="L13" s="134"/>
      <c r="M13" s="134"/>
      <c r="N13" s="134"/>
      <c r="O13" s="130"/>
      <c r="P13" s="100"/>
      <c r="Q13" s="100"/>
      <c r="R13" s="100"/>
    </row>
    <row r="14" spans="1:18" x14ac:dyDescent="0.25">
      <c r="A14" s="151"/>
      <c r="B14" s="348" t="s">
        <v>266</v>
      </c>
      <c r="C14" s="115">
        <v>9</v>
      </c>
      <c r="D14" s="388">
        <v>4</v>
      </c>
      <c r="E14" s="116">
        <f t="shared" si="0"/>
        <v>630</v>
      </c>
      <c r="F14" s="152">
        <f t="shared" si="1"/>
        <v>36</v>
      </c>
      <c r="G14" s="100"/>
      <c r="H14" s="101"/>
      <c r="I14" s="323"/>
      <c r="J14" s="134"/>
      <c r="K14" s="134"/>
      <c r="L14" s="134"/>
      <c r="M14" s="134"/>
      <c r="N14" s="134"/>
      <c r="O14" s="130"/>
      <c r="P14" s="100"/>
      <c r="Q14" s="100"/>
      <c r="R14" s="100"/>
    </row>
    <row r="15" spans="1:18" x14ac:dyDescent="0.25">
      <c r="A15" s="315"/>
      <c r="B15" s="349"/>
      <c r="C15" s="316"/>
      <c r="D15" s="388"/>
      <c r="E15" s="318">
        <f t="shared" si="0"/>
        <v>0</v>
      </c>
      <c r="F15" s="317">
        <f t="shared" si="1"/>
        <v>0</v>
      </c>
      <c r="G15" s="344"/>
      <c r="H15" s="117" t="s">
        <v>59</v>
      </c>
      <c r="I15" s="325">
        <f>SUM(E9:E16)</f>
        <v>8067.5</v>
      </c>
      <c r="J15" s="134"/>
      <c r="K15" s="134"/>
      <c r="L15" s="134"/>
      <c r="M15" s="134"/>
      <c r="N15" s="134"/>
      <c r="O15" s="130"/>
      <c r="P15" s="100"/>
      <c r="Q15" s="100"/>
      <c r="R15" s="100"/>
    </row>
    <row r="16" spans="1:18" ht="15.75" thickBot="1" x14ac:dyDescent="0.3">
      <c r="A16" s="381"/>
      <c r="B16" s="348"/>
      <c r="C16" s="316"/>
      <c r="D16" s="388"/>
      <c r="E16" s="116">
        <f t="shared" ref="E16" si="2">C16*D16*$E$6</f>
        <v>0</v>
      </c>
      <c r="F16" s="447">
        <f t="shared" ref="F16" si="3">C16*D16</f>
        <v>0</v>
      </c>
      <c r="G16" s="100"/>
      <c r="H16" s="101"/>
      <c r="I16" s="323"/>
      <c r="J16" s="134"/>
      <c r="K16" s="134"/>
      <c r="L16" s="134"/>
      <c r="M16" s="134"/>
      <c r="N16" s="134"/>
      <c r="O16" s="130"/>
      <c r="P16" s="100"/>
      <c r="Q16" s="100"/>
      <c r="R16" s="100"/>
    </row>
    <row r="17" spans="1:18" ht="15.75" thickBot="1" x14ac:dyDescent="0.3">
      <c r="A17" s="119"/>
      <c r="B17" s="351"/>
      <c r="C17" s="120"/>
      <c r="D17" s="120"/>
      <c r="E17" s="121"/>
      <c r="F17" s="122"/>
      <c r="G17" s="100"/>
      <c r="H17" s="101"/>
      <c r="I17" s="323"/>
      <c r="J17" s="134"/>
      <c r="K17" s="134"/>
      <c r="L17" s="134"/>
      <c r="M17" s="134"/>
      <c r="N17" s="134"/>
      <c r="O17" s="130"/>
      <c r="P17" s="100"/>
      <c r="Q17" s="100"/>
      <c r="R17" s="100"/>
    </row>
    <row r="18" spans="1:18" x14ac:dyDescent="0.25">
      <c r="A18" s="444" t="s">
        <v>263</v>
      </c>
      <c r="B18" s="352"/>
      <c r="C18" s="387">
        <v>1</v>
      </c>
      <c r="D18" s="387">
        <v>472</v>
      </c>
      <c r="E18" s="124">
        <f t="shared" ref="E18:E23" si="4">C18*D18*$E$6</f>
        <v>8260</v>
      </c>
      <c r="F18" s="150">
        <f t="shared" ref="F18:F23" si="5">C18*D18</f>
        <v>472</v>
      </c>
      <c r="G18" s="100"/>
      <c r="H18" s="101"/>
      <c r="I18" s="323"/>
      <c r="J18" s="134"/>
      <c r="K18" s="134"/>
      <c r="L18" s="134"/>
      <c r="M18" s="134"/>
      <c r="N18" s="134"/>
      <c r="O18" s="130"/>
      <c r="P18" s="100"/>
      <c r="Q18" s="100"/>
      <c r="R18" s="100"/>
    </row>
    <row r="19" spans="1:18" x14ac:dyDescent="0.25">
      <c r="A19" s="448" t="s">
        <v>264</v>
      </c>
      <c r="B19" s="353"/>
      <c r="C19" s="390">
        <v>1</v>
      </c>
      <c r="D19" s="390">
        <v>299</v>
      </c>
      <c r="E19" s="442">
        <f t="shared" si="4"/>
        <v>5232.5</v>
      </c>
      <c r="F19" s="314">
        <f t="shared" si="5"/>
        <v>299</v>
      </c>
      <c r="G19" s="100"/>
      <c r="H19" s="101"/>
      <c r="I19" s="323"/>
      <c r="J19" s="134"/>
      <c r="K19" s="134"/>
      <c r="L19" s="134"/>
      <c r="M19" s="310"/>
      <c r="N19" s="310"/>
      <c r="O19" s="310"/>
      <c r="P19" s="100"/>
      <c r="Q19" s="100"/>
      <c r="R19" s="100"/>
    </row>
    <row r="20" spans="1:18" x14ac:dyDescent="0.25">
      <c r="A20" s="151" t="s">
        <v>250</v>
      </c>
      <c r="B20" s="354"/>
      <c r="C20" s="388"/>
      <c r="D20" s="391"/>
      <c r="E20" s="116">
        <f t="shared" si="4"/>
        <v>0</v>
      </c>
      <c r="F20" s="152">
        <f t="shared" si="5"/>
        <v>0</v>
      </c>
      <c r="G20" s="100"/>
      <c r="H20" s="101"/>
      <c r="I20" s="323"/>
      <c r="J20" s="134"/>
      <c r="K20" s="134"/>
      <c r="L20" s="134"/>
      <c r="M20" s="310"/>
      <c r="N20" s="310"/>
      <c r="O20" s="310"/>
      <c r="P20" s="100"/>
      <c r="Q20" s="100"/>
      <c r="R20" s="100"/>
    </row>
    <row r="21" spans="1:18" x14ac:dyDescent="0.25">
      <c r="A21" s="151"/>
      <c r="B21" s="354"/>
      <c r="C21" s="388"/>
      <c r="D21" s="391"/>
      <c r="E21" s="116">
        <f t="shared" si="4"/>
        <v>0</v>
      </c>
      <c r="F21" s="152">
        <f t="shared" si="5"/>
        <v>0</v>
      </c>
      <c r="G21" s="100"/>
      <c r="H21" s="101"/>
      <c r="I21" s="323"/>
      <c r="J21" s="134"/>
      <c r="K21" s="134"/>
      <c r="L21" s="134"/>
      <c r="M21" s="310"/>
      <c r="N21" s="310"/>
      <c r="O21" s="310"/>
      <c r="P21" s="100"/>
      <c r="Q21" s="100"/>
      <c r="R21" s="100"/>
    </row>
    <row r="22" spans="1:18" x14ac:dyDescent="0.25">
      <c r="A22" s="315"/>
      <c r="B22" s="355"/>
      <c r="C22" s="392"/>
      <c r="D22" s="392"/>
      <c r="E22" s="116">
        <f t="shared" si="4"/>
        <v>0</v>
      </c>
      <c r="F22" s="314">
        <f t="shared" si="5"/>
        <v>0</v>
      </c>
      <c r="G22" s="100"/>
      <c r="H22" s="101"/>
      <c r="I22" s="323"/>
      <c r="J22" s="134"/>
      <c r="K22" s="134"/>
      <c r="L22" s="134"/>
      <c r="M22" s="310"/>
      <c r="N22" s="310"/>
      <c r="O22" s="310"/>
      <c r="P22" s="100"/>
      <c r="Q22" s="100"/>
      <c r="R22" s="100"/>
    </row>
    <row r="23" spans="1:18" ht="15.75" thickBot="1" x14ac:dyDescent="0.3">
      <c r="A23" s="153"/>
      <c r="B23" s="393"/>
      <c r="C23" s="389"/>
      <c r="D23" s="389"/>
      <c r="E23" s="155">
        <f t="shared" si="4"/>
        <v>0</v>
      </c>
      <c r="F23" s="156">
        <f t="shared" si="5"/>
        <v>0</v>
      </c>
      <c r="G23" s="100"/>
      <c r="H23" s="101"/>
      <c r="I23" s="323"/>
      <c r="J23" s="134"/>
      <c r="K23" s="134"/>
      <c r="L23" s="134"/>
      <c r="M23" s="310"/>
      <c r="N23" s="310"/>
      <c r="O23" s="310"/>
      <c r="P23" s="100"/>
      <c r="Q23" s="100"/>
      <c r="R23" s="100"/>
    </row>
    <row r="24" spans="1:18" ht="15.75" thickBot="1" x14ac:dyDescent="0.3">
      <c r="A24" s="119"/>
      <c r="B24" s="351"/>
      <c r="C24" s="120"/>
      <c r="D24" s="120"/>
      <c r="E24" s="121"/>
      <c r="F24" s="122"/>
      <c r="G24" s="100"/>
      <c r="H24" s="101"/>
      <c r="I24" s="323"/>
      <c r="J24" s="134"/>
      <c r="K24" s="134"/>
      <c r="L24" s="134"/>
      <c r="M24" s="310"/>
      <c r="N24" s="310"/>
      <c r="O24" s="310"/>
      <c r="P24" s="100"/>
      <c r="Q24" s="100"/>
      <c r="R24" s="100"/>
    </row>
    <row r="25" spans="1:18" x14ac:dyDescent="0.25">
      <c r="A25" s="398"/>
      <c r="B25" s="352"/>
      <c r="C25" s="394"/>
      <c r="D25" s="387"/>
      <c r="E25" s="116">
        <f t="shared" ref="E25:E27" si="6">C25*D25*$E$6</f>
        <v>0</v>
      </c>
      <c r="F25" s="395">
        <v>0</v>
      </c>
      <c r="G25" s="100"/>
      <c r="H25" s="101"/>
      <c r="I25" s="323"/>
      <c r="J25" s="134"/>
      <c r="K25" s="134"/>
      <c r="L25" s="134"/>
      <c r="M25" s="310"/>
      <c r="N25" s="310"/>
      <c r="O25" s="310"/>
      <c r="P25" s="100"/>
      <c r="Q25" s="100"/>
      <c r="R25" s="100"/>
    </row>
    <row r="26" spans="1:18" x14ac:dyDescent="0.25">
      <c r="A26" s="151"/>
      <c r="B26" s="354"/>
      <c r="C26" s="388"/>
      <c r="D26" s="388"/>
      <c r="E26" s="441">
        <f t="shared" si="6"/>
        <v>0</v>
      </c>
      <c r="F26" s="152">
        <f>C26*D26</f>
        <v>0</v>
      </c>
      <c r="G26" s="100"/>
      <c r="H26" s="101"/>
      <c r="I26" s="323"/>
      <c r="J26" s="134"/>
      <c r="K26" s="134"/>
      <c r="L26" s="134"/>
      <c r="M26" s="310"/>
      <c r="N26" s="310"/>
      <c r="O26" s="310"/>
      <c r="P26" s="100"/>
      <c r="Q26" s="100"/>
      <c r="R26" s="100"/>
    </row>
    <row r="27" spans="1:18" x14ac:dyDescent="0.25">
      <c r="A27" s="151"/>
      <c r="B27" s="354"/>
      <c r="C27" s="388"/>
      <c r="D27" s="388"/>
      <c r="E27" s="116">
        <f t="shared" si="6"/>
        <v>0</v>
      </c>
      <c r="F27" s="152">
        <f>C27*D27</f>
        <v>0</v>
      </c>
      <c r="G27" s="100"/>
      <c r="H27" s="125"/>
      <c r="I27" s="328"/>
      <c r="J27" s="310"/>
      <c r="K27" s="310"/>
      <c r="L27" s="310"/>
      <c r="M27" s="310"/>
      <c r="N27" s="310"/>
      <c r="O27" s="310"/>
      <c r="P27" s="100"/>
      <c r="Q27" s="100"/>
      <c r="R27" s="100"/>
    </row>
    <row r="28" spans="1:18" ht="15.75" thickBot="1" x14ac:dyDescent="0.3">
      <c r="A28" s="153"/>
      <c r="B28" s="393"/>
      <c r="C28" s="389"/>
      <c r="D28" s="389"/>
      <c r="E28" s="155">
        <f>C28*D28*$E$6</f>
        <v>0</v>
      </c>
      <c r="F28" s="156">
        <f>C28*D28</f>
        <v>0</v>
      </c>
      <c r="G28" s="100"/>
      <c r="H28" s="101" t="s">
        <v>272</v>
      </c>
      <c r="I28" s="325">
        <f>SUM(E18:E28)</f>
        <v>13492.5</v>
      </c>
      <c r="J28" s="310"/>
      <c r="K28" s="310"/>
      <c r="L28" s="310"/>
      <c r="M28" s="310"/>
      <c r="N28" s="310"/>
      <c r="O28" s="310"/>
      <c r="P28" s="100"/>
      <c r="Q28" s="100"/>
      <c r="R28" s="100"/>
    </row>
    <row r="29" spans="1:18" x14ac:dyDescent="0.25">
      <c r="A29" s="97"/>
      <c r="B29" s="357" t="s">
        <v>62</v>
      </c>
      <c r="C29" s="127">
        <f>SUM(C8:C28)</f>
        <v>32</v>
      </c>
      <c r="D29" s="99"/>
      <c r="E29" s="128">
        <f>SUM(E8:E28)</f>
        <v>23135</v>
      </c>
      <c r="F29" s="129">
        <f>SUM(F8:F28)</f>
        <v>1322</v>
      </c>
      <c r="G29" s="100"/>
      <c r="H29" s="101"/>
      <c r="I29" s="323"/>
      <c r="J29" s="310"/>
      <c r="K29" s="310"/>
      <c r="L29" s="310"/>
      <c r="M29" s="310"/>
      <c r="N29" s="310"/>
      <c r="O29" s="310"/>
      <c r="P29" s="100"/>
      <c r="Q29" s="100"/>
      <c r="R29" s="100"/>
    </row>
    <row r="30" spans="1:18" x14ac:dyDescent="0.25">
      <c r="A30" s="119"/>
      <c r="B30" s="351"/>
      <c r="C30" s="120"/>
      <c r="D30" s="120"/>
      <c r="E30" s="121"/>
      <c r="F30" s="122"/>
      <c r="G30" s="100"/>
      <c r="H30" s="101"/>
      <c r="I30" s="329"/>
      <c r="L30" s="134"/>
      <c r="M30" s="309"/>
      <c r="N30" s="309"/>
      <c r="O30" s="311"/>
      <c r="P30" s="100"/>
      <c r="Q30" s="100"/>
      <c r="R30" s="100"/>
    </row>
    <row r="31" spans="1:18" x14ac:dyDescent="0.25">
      <c r="A31" s="119"/>
      <c r="B31" s="351"/>
      <c r="C31" s="120"/>
      <c r="D31" s="120"/>
      <c r="E31" s="121"/>
      <c r="F31" s="122"/>
      <c r="G31" s="100"/>
      <c r="H31" s="101"/>
      <c r="I31" s="329"/>
      <c r="L31" s="134"/>
      <c r="M31" s="309"/>
      <c r="N31" s="309"/>
      <c r="O31" s="311"/>
      <c r="P31" s="100"/>
      <c r="Q31" s="100"/>
      <c r="R31" s="100"/>
    </row>
    <row r="32" spans="1:18" ht="25.35" customHeight="1" x14ac:dyDescent="0.5">
      <c r="A32" s="109" t="s">
        <v>63</v>
      </c>
      <c r="B32" s="351"/>
      <c r="C32" s="110" t="s">
        <v>52</v>
      </c>
      <c r="D32" s="111"/>
      <c r="E32" s="112">
        <v>35</v>
      </c>
      <c r="F32" s="122"/>
      <c r="G32" s="100"/>
      <c r="H32" s="101"/>
      <c r="I32" s="329"/>
      <c r="L32" s="134"/>
      <c r="M32" s="309"/>
      <c r="N32" s="309"/>
      <c r="O32" s="311"/>
      <c r="P32" s="100"/>
      <c r="Q32" s="100"/>
      <c r="R32" s="100"/>
    </row>
    <row r="33" spans="1:18" ht="15.75" thickBot="1" x14ac:dyDescent="0.3">
      <c r="A33" s="97"/>
      <c r="B33" s="358"/>
      <c r="C33" s="113" t="s">
        <v>53</v>
      </c>
      <c r="D33" s="113" t="s">
        <v>54</v>
      </c>
      <c r="E33" s="131" t="s">
        <v>55</v>
      </c>
      <c r="F33" s="120"/>
      <c r="G33" s="100"/>
      <c r="H33" s="101"/>
      <c r="I33" s="323"/>
      <c r="L33" s="134"/>
      <c r="M33" s="134"/>
      <c r="N33" s="134"/>
      <c r="O33" s="130"/>
      <c r="P33" s="100"/>
      <c r="Q33" s="100"/>
      <c r="R33" s="100"/>
    </row>
    <row r="34" spans="1:18" ht="15.75" thickBot="1" x14ac:dyDescent="0.3">
      <c r="A34" s="159" t="s">
        <v>225</v>
      </c>
      <c r="B34" s="359" t="s">
        <v>267</v>
      </c>
      <c r="C34" s="394">
        <v>2</v>
      </c>
      <c r="D34" s="387">
        <v>15</v>
      </c>
      <c r="E34" s="160">
        <f>C34*D34*$E$32</f>
        <v>1050</v>
      </c>
      <c r="F34" s="150">
        <f t="shared" ref="F34:F39" si="7">C34*D34</f>
        <v>30</v>
      </c>
      <c r="G34" s="100"/>
      <c r="H34" s="101"/>
      <c r="I34" s="323"/>
      <c r="J34" s="134"/>
      <c r="K34" s="134"/>
      <c r="L34" s="134"/>
      <c r="M34" s="134"/>
      <c r="N34" s="134"/>
      <c r="O34" s="130"/>
      <c r="P34" s="100"/>
      <c r="Q34" s="100"/>
      <c r="R34" s="100"/>
    </row>
    <row r="35" spans="1:18" ht="15.75" thickBot="1" x14ac:dyDescent="0.3">
      <c r="A35" s="161" t="s">
        <v>226</v>
      </c>
      <c r="B35" s="360"/>
      <c r="C35" s="388">
        <v>1</v>
      </c>
      <c r="D35" s="388">
        <v>10</v>
      </c>
      <c r="E35" s="160">
        <f t="shared" ref="E35:E40" si="8">C35*D35*$E$32</f>
        <v>350</v>
      </c>
      <c r="F35" s="152">
        <f t="shared" si="7"/>
        <v>10</v>
      </c>
      <c r="G35" s="100"/>
      <c r="H35" s="101" t="s">
        <v>64</v>
      </c>
      <c r="I35" s="327">
        <f>E41</f>
        <v>4410</v>
      </c>
      <c r="M35" s="134"/>
      <c r="N35" s="134"/>
      <c r="O35" s="130"/>
      <c r="P35" s="100"/>
      <c r="Q35" s="100"/>
    </row>
    <row r="36" spans="1:18" ht="15.75" thickBot="1" x14ac:dyDescent="0.3">
      <c r="A36" s="396" t="s">
        <v>227</v>
      </c>
      <c r="B36" s="362"/>
      <c r="C36" s="388">
        <v>1</v>
      </c>
      <c r="D36" s="388">
        <v>6</v>
      </c>
      <c r="E36" s="160">
        <f t="shared" si="8"/>
        <v>210</v>
      </c>
      <c r="F36" s="152">
        <f t="shared" si="7"/>
        <v>6</v>
      </c>
      <c r="G36" s="100"/>
      <c r="H36" s="101"/>
      <c r="I36" s="327"/>
      <c r="M36" s="134"/>
      <c r="N36" s="134"/>
      <c r="O36" s="130"/>
      <c r="P36" s="100"/>
      <c r="Q36" s="100"/>
    </row>
    <row r="37" spans="1:18" ht="15.75" thickBot="1" x14ac:dyDescent="0.3">
      <c r="A37" s="396" t="s">
        <v>228</v>
      </c>
      <c r="B37" s="362"/>
      <c r="C37" s="388">
        <v>1</v>
      </c>
      <c r="D37" s="388">
        <v>40</v>
      </c>
      <c r="E37" s="160">
        <f t="shared" ref="E37" si="9">C37*D37*$E$32</f>
        <v>1400</v>
      </c>
      <c r="F37" s="152">
        <f t="shared" ref="F37" si="10">C37*D37</f>
        <v>40</v>
      </c>
      <c r="G37" s="100"/>
      <c r="H37" s="101"/>
      <c r="I37" s="327"/>
      <c r="M37" s="134"/>
      <c r="N37" s="134"/>
      <c r="O37" s="130"/>
      <c r="P37" s="100"/>
      <c r="Q37" s="100"/>
    </row>
    <row r="38" spans="1:18" ht="15.75" thickBot="1" x14ac:dyDescent="0.3">
      <c r="A38" s="396" t="s">
        <v>229</v>
      </c>
      <c r="B38" s="362"/>
      <c r="C38" s="388">
        <v>1</v>
      </c>
      <c r="D38" s="388">
        <v>30</v>
      </c>
      <c r="E38" s="160">
        <f t="shared" si="8"/>
        <v>1050</v>
      </c>
      <c r="F38" s="152">
        <f t="shared" si="7"/>
        <v>30</v>
      </c>
      <c r="G38" s="100"/>
      <c r="H38" s="101"/>
      <c r="I38" s="327"/>
      <c r="M38" s="134"/>
      <c r="N38" s="134"/>
      <c r="O38" s="130"/>
      <c r="P38" s="100"/>
      <c r="Q38" s="100"/>
    </row>
    <row r="39" spans="1:18" ht="15.75" thickBot="1" x14ac:dyDescent="0.3">
      <c r="A39" s="396" t="s">
        <v>249</v>
      </c>
      <c r="B39" s="362"/>
      <c r="C39" s="388">
        <v>1</v>
      </c>
      <c r="D39" s="388">
        <v>10</v>
      </c>
      <c r="E39" s="160">
        <f t="shared" si="8"/>
        <v>350</v>
      </c>
      <c r="F39" s="152">
        <f t="shared" si="7"/>
        <v>10</v>
      </c>
      <c r="G39" s="100"/>
      <c r="H39" s="101"/>
      <c r="I39" s="327"/>
      <c r="M39" s="134"/>
      <c r="N39" s="134"/>
      <c r="O39" s="130"/>
      <c r="P39" s="100"/>
      <c r="Q39" s="100"/>
    </row>
    <row r="40" spans="1:18" ht="15.75" thickBot="1" x14ac:dyDescent="0.3">
      <c r="A40" s="162"/>
      <c r="B40" s="356"/>
      <c r="C40" s="389"/>
      <c r="D40" s="389"/>
      <c r="E40" s="399">
        <f t="shared" si="8"/>
        <v>0</v>
      </c>
      <c r="F40" s="156">
        <f>D40</f>
        <v>0</v>
      </c>
      <c r="G40" s="346"/>
      <c r="H40" s="101"/>
      <c r="I40" s="330"/>
      <c r="M40" s="134"/>
      <c r="N40" s="134"/>
      <c r="O40" s="130"/>
      <c r="P40" s="100"/>
      <c r="Q40" s="100"/>
    </row>
    <row r="41" spans="1:18" x14ac:dyDescent="0.25">
      <c r="A41" s="97"/>
      <c r="B41" s="357" t="s">
        <v>62</v>
      </c>
      <c r="C41" s="127">
        <f>SUM(C34:C40)</f>
        <v>7</v>
      </c>
      <c r="D41" s="99"/>
      <c r="E41" s="157">
        <f>SUM(E34:E40)</f>
        <v>4410</v>
      </c>
      <c r="F41" s="158">
        <f>SUM(F34:F40)</f>
        <v>126</v>
      </c>
      <c r="G41" s="100"/>
      <c r="H41" s="101"/>
      <c r="I41" s="325"/>
      <c r="M41" s="134"/>
      <c r="N41" s="134"/>
      <c r="O41" s="130"/>
      <c r="P41" s="100"/>
      <c r="Q41" s="100"/>
    </row>
    <row r="42" spans="1:18" x14ac:dyDescent="0.25">
      <c r="A42" s="97"/>
      <c r="B42" s="358"/>
      <c r="C42" s="99"/>
      <c r="D42" s="99"/>
      <c r="E42" s="132"/>
      <c r="F42" s="97"/>
      <c r="G42" s="100"/>
      <c r="H42" s="101"/>
      <c r="I42" s="325">
        <f>SUM(I8:I40)</f>
        <v>27545</v>
      </c>
      <c r="M42" s="134"/>
      <c r="N42" s="134"/>
      <c r="O42" s="130"/>
      <c r="P42" s="100"/>
      <c r="Q42" s="100"/>
    </row>
    <row r="43" spans="1:18" x14ac:dyDescent="0.25">
      <c r="A43" s="97"/>
      <c r="B43" s="358"/>
      <c r="C43" s="99"/>
      <c r="D43" s="99"/>
      <c r="E43" s="132"/>
      <c r="F43" s="97"/>
      <c r="G43" s="100"/>
      <c r="H43" s="101"/>
      <c r="I43" s="323"/>
      <c r="M43" s="134"/>
      <c r="N43" s="134"/>
      <c r="O43" s="130"/>
      <c r="P43" s="100"/>
      <c r="Q43" s="100"/>
    </row>
    <row r="44" spans="1:18" x14ac:dyDescent="0.25">
      <c r="A44" s="97"/>
      <c r="B44" s="358"/>
      <c r="C44" s="99"/>
      <c r="D44" s="99"/>
      <c r="E44" s="132"/>
      <c r="F44" s="97"/>
      <c r="G44" s="100"/>
      <c r="H44" s="101"/>
      <c r="I44" s="323"/>
      <c r="M44" s="134"/>
      <c r="N44" s="134"/>
      <c r="O44" s="130"/>
      <c r="P44" s="100"/>
      <c r="Q44" s="100"/>
    </row>
    <row r="45" spans="1:18" ht="25.35" customHeight="1" x14ac:dyDescent="0.5">
      <c r="A45" s="109" t="s">
        <v>65</v>
      </c>
      <c r="B45" s="358"/>
      <c r="C45" s="110" t="s">
        <v>52</v>
      </c>
      <c r="D45" s="111"/>
      <c r="E45" s="112">
        <v>17.5</v>
      </c>
      <c r="F45" s="97"/>
      <c r="G45" s="100"/>
      <c r="H45" s="101"/>
      <c r="I45" s="323"/>
      <c r="M45" s="134"/>
      <c r="N45" s="134"/>
      <c r="O45" s="130"/>
      <c r="P45" s="100"/>
      <c r="Q45" s="100"/>
    </row>
    <row r="46" spans="1:18" ht="15.75" thickBot="1" x14ac:dyDescent="0.3">
      <c r="A46" s="97"/>
      <c r="B46" s="358"/>
      <c r="C46" s="340" t="s">
        <v>204</v>
      </c>
      <c r="D46" s="113" t="s">
        <v>54</v>
      </c>
      <c r="E46" s="131" t="s">
        <v>55</v>
      </c>
      <c r="F46" s="97"/>
      <c r="G46" s="100"/>
      <c r="H46" s="101"/>
      <c r="I46" s="323"/>
      <c r="J46" s="134"/>
      <c r="K46" s="134"/>
      <c r="L46" s="134"/>
      <c r="M46" s="134"/>
      <c r="N46" s="134"/>
      <c r="O46" s="130"/>
      <c r="P46" s="100"/>
      <c r="Q46" s="100"/>
    </row>
    <row r="47" spans="1:18" x14ac:dyDescent="0.25">
      <c r="A47" s="397" t="s">
        <v>57</v>
      </c>
      <c r="B47" s="347"/>
      <c r="C47" s="123">
        <v>4</v>
      </c>
      <c r="D47" s="123">
        <v>60</v>
      </c>
      <c r="E47" s="163">
        <f>C47*D47*$E$6</f>
        <v>4200</v>
      </c>
      <c r="F47" s="150">
        <f>C47*D47</f>
        <v>240</v>
      </c>
      <c r="G47" s="100"/>
      <c r="H47" s="117" t="s">
        <v>66</v>
      </c>
      <c r="I47" s="331">
        <f>Budget!I6</f>
        <v>5271.12</v>
      </c>
      <c r="J47" s="449" t="s">
        <v>271</v>
      </c>
      <c r="K47" s="134" t="s">
        <v>268</v>
      </c>
      <c r="L47" s="134"/>
      <c r="M47" s="134"/>
      <c r="N47" s="134"/>
      <c r="O47" s="130"/>
      <c r="P47" s="100"/>
      <c r="Q47" s="100"/>
    </row>
    <row r="48" spans="1:18" x14ac:dyDescent="0.25">
      <c r="A48" s="315"/>
      <c r="B48" s="361"/>
      <c r="C48" s="115">
        <v>1</v>
      </c>
      <c r="D48" s="451">
        <v>61.207000000000001</v>
      </c>
      <c r="E48" s="164">
        <f t="shared" ref="E48" si="11">C48*D48*$E$6</f>
        <v>1071.1224999999999</v>
      </c>
      <c r="F48" s="152">
        <f t="shared" ref="F48" si="12">C48*D48</f>
        <v>61.207000000000001</v>
      </c>
      <c r="G48" s="100"/>
      <c r="H48" s="117"/>
      <c r="I48" s="325"/>
      <c r="J48" s="134"/>
      <c r="K48" s="134" t="s">
        <v>269</v>
      </c>
      <c r="L48" s="134"/>
      <c r="M48" s="134"/>
      <c r="N48" s="134"/>
      <c r="O48" s="130"/>
      <c r="P48" s="100"/>
      <c r="Q48" s="100"/>
    </row>
    <row r="49" spans="1:17" ht="15.75" thickBot="1" x14ac:dyDescent="0.3">
      <c r="A49" s="319"/>
      <c r="B49" s="350"/>
      <c r="C49" s="154"/>
      <c r="D49" s="313"/>
      <c r="E49" s="165">
        <f>C49*D49*$E$6</f>
        <v>0</v>
      </c>
      <c r="F49" s="156">
        <f>C49*D49</f>
        <v>0</v>
      </c>
      <c r="G49" s="100"/>
      <c r="H49" s="118"/>
      <c r="I49" s="327"/>
      <c r="J49" s="134"/>
      <c r="K49" s="134" t="s">
        <v>270</v>
      </c>
      <c r="L49" s="134"/>
      <c r="M49" s="134"/>
      <c r="N49" s="134"/>
      <c r="O49" s="130"/>
      <c r="P49" s="100"/>
      <c r="Q49" s="100"/>
    </row>
    <row r="50" spans="1:17" ht="15.75" thickBot="1" x14ac:dyDescent="0.3">
      <c r="A50" s="97"/>
      <c r="B50" s="358"/>
      <c r="C50" s="99"/>
      <c r="D50" s="99"/>
      <c r="E50" s="97"/>
      <c r="F50" s="97"/>
      <c r="G50" s="100"/>
      <c r="H50" s="101"/>
      <c r="I50" s="323"/>
      <c r="J50" s="134"/>
      <c r="K50" s="134"/>
      <c r="L50" s="134"/>
      <c r="M50" s="134"/>
      <c r="N50" s="134"/>
      <c r="O50" s="130"/>
      <c r="P50" s="100"/>
      <c r="Q50" s="100"/>
    </row>
    <row r="51" spans="1:17" x14ac:dyDescent="0.25">
      <c r="A51" s="398" t="s">
        <v>60</v>
      </c>
      <c r="B51" s="359"/>
      <c r="C51" s="123"/>
      <c r="D51" s="123"/>
      <c r="E51" s="163">
        <f>C51*D51*$E$6</f>
        <v>0</v>
      </c>
      <c r="F51" s="150">
        <f>C51*D51</f>
        <v>0</v>
      </c>
      <c r="G51" s="100"/>
      <c r="H51" s="101"/>
      <c r="I51" s="323"/>
      <c r="J51" s="134"/>
      <c r="K51" s="134"/>
      <c r="L51" s="134"/>
      <c r="M51" s="134"/>
      <c r="N51" s="134"/>
      <c r="O51" s="130"/>
      <c r="P51" s="100"/>
      <c r="Q51" s="100"/>
    </row>
    <row r="52" spans="1:17" x14ac:dyDescent="0.25">
      <c r="A52" s="315"/>
      <c r="B52" s="362"/>
      <c r="C52" s="316"/>
      <c r="D52" s="115"/>
      <c r="E52" s="164">
        <f>C52*D52*$E$6</f>
        <v>0</v>
      </c>
      <c r="F52" s="152">
        <f>C52*D52</f>
        <v>0</v>
      </c>
      <c r="G52" s="100"/>
      <c r="H52" s="101"/>
      <c r="I52" s="323"/>
      <c r="J52" s="134"/>
      <c r="K52" s="134"/>
      <c r="L52" s="134"/>
      <c r="M52" s="134"/>
      <c r="N52" s="134"/>
      <c r="O52" s="130"/>
      <c r="P52" s="100"/>
      <c r="Q52" s="100"/>
    </row>
    <row r="53" spans="1:17" ht="15.75" thickBot="1" x14ac:dyDescent="0.3">
      <c r="A53" s="319"/>
      <c r="B53" s="356"/>
      <c r="C53" s="154"/>
      <c r="D53" s="313"/>
      <c r="E53" s="165">
        <f>C53*D53*$E$6</f>
        <v>0</v>
      </c>
      <c r="F53" s="156">
        <f>C53*D53</f>
        <v>0</v>
      </c>
      <c r="G53" s="100"/>
      <c r="H53" s="101"/>
      <c r="I53" s="323"/>
      <c r="J53" s="134"/>
      <c r="K53" s="134"/>
      <c r="L53" s="134"/>
      <c r="M53" s="134"/>
      <c r="N53" s="134"/>
      <c r="O53" s="130"/>
      <c r="P53" s="100"/>
      <c r="Q53" s="100"/>
    </row>
    <row r="54" spans="1:17" ht="15.75" thickBot="1" x14ac:dyDescent="0.3">
      <c r="A54" s="97"/>
      <c r="B54" s="358"/>
      <c r="C54" s="99"/>
      <c r="D54" s="99"/>
      <c r="E54" s="132"/>
      <c r="F54" s="97"/>
      <c r="G54" s="133"/>
      <c r="H54" s="101"/>
      <c r="I54" s="323"/>
      <c r="J54" s="134"/>
      <c r="K54" s="134"/>
      <c r="L54" s="134"/>
      <c r="M54" s="134"/>
      <c r="N54" s="134"/>
      <c r="O54" s="130"/>
      <c r="P54" s="100"/>
      <c r="Q54" s="100"/>
    </row>
    <row r="55" spans="1:17" x14ac:dyDescent="0.25">
      <c r="A55" s="398" t="s">
        <v>61</v>
      </c>
      <c r="B55" s="361"/>
      <c r="C55" s="123"/>
      <c r="D55" s="123"/>
      <c r="E55" s="163">
        <f t="shared" ref="E55:E57" si="13">C55*D55*$E$6</f>
        <v>0</v>
      </c>
      <c r="F55" s="150">
        <f>C55*D55</f>
        <v>0</v>
      </c>
      <c r="G55" s="100"/>
      <c r="H55" s="101"/>
      <c r="I55" s="323"/>
      <c r="K55" s="134"/>
      <c r="L55" s="134"/>
      <c r="M55" s="134"/>
      <c r="N55" s="134"/>
      <c r="O55" s="130"/>
      <c r="P55" s="100"/>
      <c r="Q55" s="100"/>
    </row>
    <row r="56" spans="1:17" x14ac:dyDescent="0.25">
      <c r="A56" s="151"/>
      <c r="B56" s="361"/>
      <c r="C56" s="115"/>
      <c r="D56" s="115"/>
      <c r="E56" s="164">
        <f t="shared" si="13"/>
        <v>0</v>
      </c>
      <c r="F56" s="152">
        <f t="shared" ref="F56" si="14">C56*D56</f>
        <v>0</v>
      </c>
      <c r="G56" s="100"/>
      <c r="H56" s="117"/>
      <c r="I56" s="323"/>
      <c r="J56" s="134"/>
      <c r="K56" s="134"/>
      <c r="L56" s="134"/>
      <c r="M56" s="134"/>
      <c r="N56" s="134"/>
      <c r="O56" s="130"/>
      <c r="P56" s="100"/>
      <c r="Q56" s="100"/>
    </row>
    <row r="57" spans="1:17" ht="15.75" thickBot="1" x14ac:dyDescent="0.3">
      <c r="A57" s="153"/>
      <c r="B57" s="363"/>
      <c r="C57" s="154"/>
      <c r="D57" s="154"/>
      <c r="E57" s="165">
        <f t="shared" si="13"/>
        <v>0</v>
      </c>
      <c r="F57" s="156">
        <f>C57*D57</f>
        <v>0</v>
      </c>
      <c r="G57" s="100"/>
      <c r="H57" s="320"/>
      <c r="I57" s="332"/>
      <c r="J57" s="134"/>
      <c r="K57" s="134"/>
      <c r="L57" s="134"/>
      <c r="M57" s="134"/>
      <c r="N57" s="134"/>
      <c r="O57" s="130"/>
      <c r="P57" s="100"/>
      <c r="Q57" s="100"/>
    </row>
    <row r="58" spans="1:17" x14ac:dyDescent="0.25">
      <c r="A58" s="97"/>
      <c r="B58" s="126" t="s">
        <v>62</v>
      </c>
      <c r="C58" s="127">
        <f>SUM(C47:C57)</f>
        <v>5</v>
      </c>
      <c r="D58" s="122"/>
      <c r="E58" s="157">
        <f>SUM(E47:E57)</f>
        <v>5271.1224999999995</v>
      </c>
      <c r="F58" s="158">
        <f>SUM(F47:F57)</f>
        <v>301.20699999999999</v>
      </c>
      <c r="G58" s="100"/>
      <c r="H58" s="100"/>
      <c r="I58" s="100"/>
      <c r="J58" s="134"/>
      <c r="K58" s="134"/>
      <c r="L58" s="134"/>
      <c r="M58" s="134"/>
      <c r="N58" s="134"/>
      <c r="O58" s="130"/>
      <c r="P58" s="100"/>
      <c r="Q58" s="100"/>
    </row>
    <row r="59" spans="1:17" x14ac:dyDescent="0.25">
      <c r="A59" s="135"/>
      <c r="B59" s="135"/>
      <c r="C59" s="122"/>
      <c r="D59" s="122"/>
      <c r="E59" s="136"/>
      <c r="F59" s="135"/>
      <c r="G59" s="100"/>
      <c r="H59" s="100"/>
      <c r="I59" s="100"/>
      <c r="J59" s="134"/>
      <c r="K59" s="134"/>
      <c r="L59" s="134"/>
      <c r="M59" s="134"/>
      <c r="N59" s="134"/>
      <c r="O59" s="130"/>
      <c r="P59" s="100"/>
      <c r="Q59" s="100"/>
    </row>
    <row r="60" spans="1:17" x14ac:dyDescent="0.25">
      <c r="A60" s="135"/>
      <c r="B60" s="135"/>
      <c r="C60" s="122"/>
      <c r="D60" s="122"/>
      <c r="E60" s="136"/>
      <c r="F60" s="135"/>
      <c r="G60" s="100"/>
      <c r="H60" s="100"/>
      <c r="I60" s="100"/>
      <c r="J60" s="134"/>
      <c r="K60" s="134"/>
      <c r="L60" s="134"/>
      <c r="M60" s="134"/>
      <c r="N60" s="134"/>
      <c r="O60" s="130"/>
      <c r="P60" s="100"/>
      <c r="Q60" s="100"/>
    </row>
    <row r="61" spans="1:17" ht="25.35" customHeight="1" x14ac:dyDescent="0.3">
      <c r="A61" s="109" t="s">
        <v>67</v>
      </c>
      <c r="B61" s="135"/>
      <c r="C61" s="341" t="s">
        <v>72</v>
      </c>
      <c r="D61" s="138"/>
      <c r="E61" s="138"/>
      <c r="F61" s="139"/>
      <c r="G61" s="100"/>
      <c r="H61" s="100"/>
      <c r="I61" s="100"/>
      <c r="J61" s="134"/>
      <c r="K61" s="134"/>
      <c r="L61" s="134"/>
      <c r="M61" s="134"/>
      <c r="N61" s="134"/>
      <c r="O61" s="130"/>
      <c r="P61" s="100"/>
      <c r="Q61" s="100"/>
    </row>
    <row r="62" spans="1:17" x14ac:dyDescent="0.25">
      <c r="A62" s="140" t="s">
        <v>68</v>
      </c>
      <c r="B62" s="141">
        <f>Budget!H19</f>
        <v>27545</v>
      </c>
      <c r="C62" s="452">
        <f>Budget!G19</f>
        <v>0.80029600000000001</v>
      </c>
      <c r="D62" s="142" t="s">
        <v>220</v>
      </c>
      <c r="E62" s="137"/>
      <c r="F62" s="400">
        <f>B62-E29-E41</f>
        <v>0</v>
      </c>
      <c r="G62" s="100"/>
      <c r="H62" s="100"/>
      <c r="I62" s="100"/>
      <c r="J62" s="134"/>
      <c r="K62" s="134">
        <v>29750</v>
      </c>
      <c r="L62" s="134"/>
      <c r="M62" s="134"/>
      <c r="N62" s="134"/>
      <c r="O62" s="130"/>
      <c r="P62" s="100"/>
      <c r="Q62" s="100"/>
    </row>
    <row r="63" spans="1:17" x14ac:dyDescent="0.25">
      <c r="A63" s="140" t="s">
        <v>69</v>
      </c>
      <c r="B63" s="141">
        <f>Budget!I6</f>
        <v>5271.12</v>
      </c>
      <c r="C63" s="137"/>
      <c r="D63" s="142" t="s">
        <v>219</v>
      </c>
      <c r="E63" s="137"/>
      <c r="F63" s="400">
        <f>B63-E58</f>
        <v>-2.4999999995998223E-3</v>
      </c>
      <c r="G63" s="100"/>
      <c r="H63" s="100"/>
      <c r="I63" s="100"/>
      <c r="J63" s="134"/>
      <c r="K63" s="134"/>
      <c r="L63" s="134"/>
      <c r="M63" s="134"/>
      <c r="N63" s="134"/>
      <c r="O63" s="130"/>
      <c r="P63" s="100"/>
      <c r="Q63" s="100"/>
    </row>
    <row r="64" spans="1:17" x14ac:dyDescent="0.25">
      <c r="A64" s="126" t="s">
        <v>70</v>
      </c>
      <c r="B64" s="143">
        <f>SUM(B62:B63)</f>
        <v>32816.120000000003</v>
      </c>
      <c r="D64" s="137"/>
      <c r="F64" s="401">
        <f>SUM(F62:F63)</f>
        <v>-2.4999999995998223E-3</v>
      </c>
      <c r="G64" s="100"/>
      <c r="H64" s="100"/>
      <c r="I64" s="100"/>
      <c r="J64" s="134"/>
      <c r="K64" s="134"/>
      <c r="L64" s="134"/>
      <c r="M64" s="134"/>
      <c r="N64" s="134"/>
      <c r="O64" s="130"/>
      <c r="P64" s="100"/>
      <c r="Q64" s="100"/>
    </row>
    <row r="65" spans="1:9" x14ac:dyDescent="0.25">
      <c r="A65" s="144" t="s">
        <v>71</v>
      </c>
      <c r="B65" s="128">
        <f>E58+E41+E29</f>
        <v>32816.122499999998</v>
      </c>
      <c r="C65" s="146">
        <f>D65/B62</f>
        <v>1.0000000907605735</v>
      </c>
      <c r="D65" s="145">
        <f>B65-B63</f>
        <v>27545.002499999999</v>
      </c>
      <c r="G65" s="100"/>
      <c r="H65" s="100"/>
      <c r="I65" s="100"/>
    </row>
    <row r="66" spans="1:9" ht="15.75" thickBot="1" x14ac:dyDescent="0.3">
      <c r="A66" s="338"/>
      <c r="B66" s="364"/>
      <c r="C66" s="135"/>
      <c r="D66" s="339" t="s">
        <v>202</v>
      </c>
      <c r="F66" s="147"/>
      <c r="G66" s="100"/>
      <c r="H66" s="100"/>
      <c r="I66" s="100"/>
    </row>
    <row r="67" spans="1:9" ht="15.75" thickBot="1" x14ac:dyDescent="0.3">
      <c r="A67" s="135"/>
      <c r="B67" s="135"/>
      <c r="C67" s="338" t="s">
        <v>203</v>
      </c>
      <c r="D67" s="308">
        <f>B62-D65</f>
        <v>-2.4999999986903276E-3</v>
      </c>
      <c r="E67" t="s">
        <v>221</v>
      </c>
      <c r="F67" s="147"/>
      <c r="G67" s="100"/>
      <c r="H67" s="100"/>
      <c r="I67" s="100"/>
    </row>
    <row r="68" spans="1:9" x14ac:dyDescent="0.25">
      <c r="A68" s="135"/>
      <c r="B68" s="135"/>
      <c r="C68" s="142"/>
      <c r="D68" s="339" t="str">
        <f>IF(D67&lt;0,"da Quota di Riserva","")</f>
        <v>da Quota di Riserva</v>
      </c>
      <c r="F68" s="135"/>
      <c r="G68" s="100"/>
      <c r="H68" s="321"/>
      <c r="I68" s="321"/>
    </row>
    <row r="69" spans="1:9" x14ac:dyDescent="0.25">
      <c r="A69" s="135"/>
      <c r="B69" s="135"/>
      <c r="F69" s="147"/>
      <c r="G69" s="100"/>
    </row>
  </sheetData>
  <printOptions horizontalCentered="1"/>
  <pageMargins left="0.11811023622047245" right="0.11811023622047245" top="0.86614173228346458" bottom="0.6692913385826772" header="0.31496062992125984" footer="0.31496062992125984"/>
  <pageSetup paperSize="9" scale="95" orientation="portrait" r:id="rId1"/>
  <headerFooter>
    <oddFooter>Pagina &amp;P di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opLeftCell="A36" workbookViewId="0">
      <selection activeCell="C22" sqref="C22"/>
    </sheetView>
  </sheetViews>
  <sheetFormatPr defaultRowHeight="15" x14ac:dyDescent="0.25"/>
  <cols>
    <col min="1" max="1" width="5.85546875" customWidth="1"/>
    <col min="2" max="2" width="36.85546875" customWidth="1"/>
    <col min="3" max="3" width="18.42578125" customWidth="1"/>
    <col min="4" max="4" width="9.85546875" customWidth="1"/>
    <col min="6" max="6" width="10.42578125" bestFit="1" customWidth="1"/>
    <col min="7" max="7" width="10.85546875" customWidth="1"/>
    <col min="8" max="8" width="9.85546875" customWidth="1"/>
    <col min="9" max="9" width="10.42578125" bestFit="1" customWidth="1"/>
    <col min="12" max="12" width="10.85546875" customWidth="1"/>
  </cols>
  <sheetData>
    <row r="1" spans="1:12" ht="28.5" x14ac:dyDescent="0.45">
      <c r="A1" s="148"/>
      <c r="B1" s="470" t="str">
        <f>Budget!D2</f>
        <v>ISTITUTO COMPRENSIVO DI GORLA Min</v>
      </c>
      <c r="C1" s="470"/>
      <c r="D1" s="470"/>
      <c r="E1" s="470"/>
      <c r="F1" s="470"/>
      <c r="G1" s="166"/>
      <c r="H1" s="166"/>
      <c r="I1" s="166"/>
      <c r="J1" s="167"/>
      <c r="K1" s="100"/>
      <c r="L1" s="100"/>
    </row>
    <row r="2" spans="1:12" ht="27" customHeight="1" x14ac:dyDescent="0.4">
      <c r="A2" s="148"/>
      <c r="B2" s="477" t="str">
        <f>Docenti!B2</f>
        <v>Contrattazione 2017/18</v>
      </c>
      <c r="C2" s="477"/>
      <c r="D2" s="477"/>
      <c r="E2" s="100"/>
      <c r="F2" s="434" t="s">
        <v>73</v>
      </c>
      <c r="G2" s="435"/>
      <c r="H2" s="433"/>
      <c r="I2" s="312"/>
      <c r="J2" s="100"/>
      <c r="K2" s="100"/>
      <c r="L2" s="100"/>
    </row>
    <row r="3" spans="1:12" ht="20.45" customHeight="1" x14ac:dyDescent="0.3">
      <c r="A3" s="148"/>
      <c r="C3" s="100"/>
      <c r="D3" s="100"/>
      <c r="E3" s="100"/>
      <c r="F3" s="100"/>
      <c r="G3" s="100"/>
      <c r="H3" s="100"/>
      <c r="I3" s="312"/>
      <c r="J3" s="100"/>
      <c r="K3" s="100"/>
      <c r="L3" s="100"/>
    </row>
    <row r="4" spans="1:12" ht="15.75" thickBot="1" x14ac:dyDescent="0.3">
      <c r="A4" s="148"/>
      <c r="B4" s="168" t="s">
        <v>74</v>
      </c>
      <c r="C4" s="169" t="s">
        <v>75</v>
      </c>
      <c r="D4" s="169" t="s">
        <v>76</v>
      </c>
      <c r="E4" s="170" t="s">
        <v>223</v>
      </c>
      <c r="F4" s="345" t="s">
        <v>200</v>
      </c>
      <c r="G4" s="100"/>
      <c r="H4" s="100"/>
      <c r="I4" s="100"/>
      <c r="J4" s="100"/>
      <c r="K4" s="100"/>
    </row>
    <row r="5" spans="1:12" x14ac:dyDescent="0.25">
      <c r="A5" s="171" t="s">
        <v>77</v>
      </c>
      <c r="B5" s="172" t="s">
        <v>238</v>
      </c>
      <c r="C5" s="173">
        <v>1</v>
      </c>
      <c r="D5" s="173">
        <v>30</v>
      </c>
      <c r="E5" s="174">
        <f>C5*D5</f>
        <v>30</v>
      </c>
      <c r="F5" s="100"/>
      <c r="G5" s="100"/>
      <c r="J5" s="100"/>
      <c r="K5" s="100"/>
      <c r="L5" s="100"/>
    </row>
    <row r="6" spans="1:12" x14ac:dyDescent="0.25">
      <c r="A6" s="148"/>
      <c r="B6" s="334" t="s">
        <v>239</v>
      </c>
      <c r="C6" s="175">
        <v>1</v>
      </c>
      <c r="D6" s="175">
        <v>25</v>
      </c>
      <c r="E6" s="176">
        <f t="shared" ref="E6:E16" si="0">C6*D6</f>
        <v>25</v>
      </c>
      <c r="F6" s="100"/>
      <c r="G6" s="100"/>
      <c r="J6" s="100"/>
      <c r="K6" s="100"/>
      <c r="L6" s="100"/>
    </row>
    <row r="7" spans="1:12" x14ac:dyDescent="0.25">
      <c r="A7" s="148"/>
      <c r="B7" s="334" t="s">
        <v>240</v>
      </c>
      <c r="C7" s="175">
        <v>1</v>
      </c>
      <c r="D7" s="175">
        <v>30</v>
      </c>
      <c r="E7" s="176">
        <f t="shared" ref="E7" si="1">C7*D7</f>
        <v>30</v>
      </c>
      <c r="F7" s="100"/>
      <c r="G7" s="100"/>
      <c r="I7" s="432"/>
      <c r="J7" s="100"/>
      <c r="K7" s="100"/>
      <c r="L7" s="100"/>
    </row>
    <row r="8" spans="1:12" thickBot="1" x14ac:dyDescent="0.35">
      <c r="A8" s="148"/>
      <c r="B8" s="334" t="s">
        <v>199</v>
      </c>
      <c r="C8" s="175">
        <v>1</v>
      </c>
      <c r="D8" s="175">
        <v>40</v>
      </c>
      <c r="E8" s="177">
        <f t="shared" si="0"/>
        <v>40</v>
      </c>
      <c r="F8" s="100"/>
      <c r="G8" s="100"/>
      <c r="J8" s="100"/>
      <c r="K8" s="100"/>
      <c r="L8" s="100"/>
    </row>
    <row r="9" spans="1:12" hidden="1" thickBot="1" x14ac:dyDescent="0.35">
      <c r="A9" s="148"/>
      <c r="B9" s="334"/>
      <c r="C9" s="175"/>
      <c r="D9" s="175"/>
      <c r="E9" s="176">
        <f t="shared" si="0"/>
        <v>0</v>
      </c>
      <c r="F9" s="100"/>
      <c r="G9" s="100"/>
      <c r="J9" s="100"/>
      <c r="K9" s="100"/>
      <c r="L9" s="100"/>
    </row>
    <row r="10" spans="1:12" hidden="1" thickBot="1" x14ac:dyDescent="0.35">
      <c r="A10" s="148"/>
      <c r="B10" s="333"/>
      <c r="C10" s="175"/>
      <c r="D10" s="175"/>
      <c r="E10" s="177">
        <f t="shared" si="0"/>
        <v>0</v>
      </c>
      <c r="F10" s="100"/>
      <c r="G10" s="100"/>
      <c r="J10" s="100"/>
      <c r="K10" s="100"/>
      <c r="L10" s="100"/>
    </row>
    <row r="11" spans="1:12" hidden="1" thickBot="1" x14ac:dyDescent="0.35">
      <c r="A11" s="148"/>
      <c r="B11" s="333"/>
      <c r="C11" s="178"/>
      <c r="D11" s="175"/>
      <c r="E11" s="177">
        <f t="shared" si="0"/>
        <v>0</v>
      </c>
      <c r="F11" s="100"/>
      <c r="G11" s="100"/>
      <c r="J11" s="100"/>
      <c r="K11" s="100"/>
      <c r="L11" s="100"/>
    </row>
    <row r="12" spans="1:12" thickBot="1" x14ac:dyDescent="0.35">
      <c r="A12" s="148"/>
      <c r="B12" s="179" t="s">
        <v>78</v>
      </c>
      <c r="C12" s="180"/>
      <c r="D12" s="181">
        <v>146</v>
      </c>
      <c r="E12" s="182">
        <f>D12</f>
        <v>146</v>
      </c>
      <c r="F12" s="183">
        <f>SUM(E5:E12)</f>
        <v>271</v>
      </c>
      <c r="G12" s="100"/>
      <c r="J12" s="100"/>
      <c r="K12" s="168"/>
      <c r="L12" s="100"/>
    </row>
    <row r="13" spans="1:12" thickBot="1" x14ac:dyDescent="0.35">
      <c r="A13" s="148"/>
      <c r="B13" s="184"/>
      <c r="C13" s="184"/>
      <c r="D13" s="184"/>
      <c r="E13" s="184"/>
      <c r="F13" s="100"/>
      <c r="G13" s="100"/>
      <c r="J13" s="100"/>
      <c r="K13" s="100"/>
      <c r="L13" s="100"/>
    </row>
    <row r="14" spans="1:12" x14ac:dyDescent="0.25">
      <c r="A14" s="171" t="s">
        <v>79</v>
      </c>
      <c r="B14" s="172"/>
      <c r="C14" s="185"/>
      <c r="D14" s="185"/>
      <c r="E14" s="174">
        <f>C14*D14</f>
        <v>0</v>
      </c>
      <c r="F14" s="100"/>
      <c r="G14" s="134"/>
      <c r="J14" s="100"/>
      <c r="K14" s="100"/>
      <c r="L14" s="100"/>
    </row>
    <row r="15" spans="1:12" ht="15.75" thickBot="1" x14ac:dyDescent="0.3">
      <c r="A15" s="148"/>
      <c r="B15" s="333"/>
      <c r="C15" s="186"/>
      <c r="D15" s="186"/>
      <c r="E15" s="176">
        <f t="shared" si="0"/>
        <v>0</v>
      </c>
      <c r="F15" s="100"/>
      <c r="G15" s="134"/>
      <c r="J15" s="100"/>
      <c r="K15" s="100"/>
      <c r="L15" s="100"/>
    </row>
    <row r="16" spans="1:12" hidden="1" thickBot="1" x14ac:dyDescent="0.35">
      <c r="A16" s="148"/>
      <c r="B16" s="187"/>
      <c r="C16" s="188"/>
      <c r="D16" s="186"/>
      <c r="E16" s="177">
        <f t="shared" si="0"/>
        <v>0</v>
      </c>
      <c r="F16" s="100"/>
      <c r="G16" s="100"/>
      <c r="J16" s="100"/>
      <c r="K16" s="100"/>
      <c r="L16" s="100"/>
    </row>
    <row r="17" spans="1:12" thickBot="1" x14ac:dyDescent="0.35">
      <c r="A17" s="148"/>
      <c r="B17" s="179" t="s">
        <v>78</v>
      </c>
      <c r="C17" s="189"/>
      <c r="D17" s="402"/>
      <c r="E17" s="190">
        <f>D17</f>
        <v>0</v>
      </c>
      <c r="F17" s="183">
        <f>SUM(E14:E17)</f>
        <v>0</v>
      </c>
      <c r="G17" s="100"/>
      <c r="J17" s="100"/>
      <c r="K17" s="168"/>
      <c r="L17" s="100"/>
    </row>
    <row r="18" spans="1:12" thickBot="1" x14ac:dyDescent="0.35">
      <c r="A18" s="148"/>
      <c r="B18" s="133"/>
      <c r="C18" s="133"/>
      <c r="D18" s="133"/>
      <c r="E18" s="133"/>
      <c r="F18" s="100"/>
      <c r="G18" s="100"/>
      <c r="J18" s="100"/>
      <c r="K18" s="100"/>
      <c r="L18" s="100"/>
    </row>
    <row r="19" spans="1:12" thickBot="1" x14ac:dyDescent="0.35">
      <c r="A19" s="148"/>
      <c r="B19" s="471" t="s">
        <v>80</v>
      </c>
      <c r="C19" s="474"/>
      <c r="D19" s="475"/>
      <c r="E19" s="191">
        <f>SUM(E5:E18)</f>
        <v>271</v>
      </c>
      <c r="F19" s="192">
        <v>14.5</v>
      </c>
      <c r="G19" s="193">
        <f>E19*F19</f>
        <v>3929.5</v>
      </c>
      <c r="J19" s="100"/>
      <c r="K19" s="100"/>
      <c r="L19" s="100"/>
    </row>
    <row r="20" spans="1:12" ht="14.45" x14ac:dyDescent="0.3">
      <c r="A20" s="148"/>
      <c r="B20" s="133"/>
      <c r="C20" s="133"/>
      <c r="D20" s="133"/>
      <c r="E20" s="194" t="s">
        <v>76</v>
      </c>
      <c r="F20" s="195" t="s">
        <v>81</v>
      </c>
      <c r="G20" s="148" t="s">
        <v>82</v>
      </c>
      <c r="J20" s="100"/>
      <c r="K20" s="100"/>
      <c r="L20" s="100"/>
    </row>
    <row r="21" spans="1:12" ht="15.75" thickBot="1" x14ac:dyDescent="0.3">
      <c r="A21" s="148"/>
      <c r="B21" s="168" t="s">
        <v>74</v>
      </c>
      <c r="C21" s="406" t="s">
        <v>75</v>
      </c>
      <c r="D21" s="406" t="s">
        <v>76</v>
      </c>
      <c r="E21" s="170" t="s">
        <v>223</v>
      </c>
      <c r="F21" s="100"/>
      <c r="G21" s="100"/>
      <c r="J21" s="100"/>
      <c r="K21" s="100"/>
      <c r="L21" s="100"/>
    </row>
    <row r="22" spans="1:12" x14ac:dyDescent="0.25">
      <c r="A22" s="171" t="s">
        <v>83</v>
      </c>
      <c r="B22" s="172" t="s">
        <v>241</v>
      </c>
      <c r="C22" s="453">
        <v>6</v>
      </c>
      <c r="D22" s="185">
        <v>3</v>
      </c>
      <c r="E22" s="174">
        <f t="shared" ref="E22:E23" si="2">C22*D22</f>
        <v>18</v>
      </c>
      <c r="F22" s="342"/>
      <c r="G22" s="100"/>
      <c r="J22" s="100"/>
      <c r="K22" s="100"/>
      <c r="L22" s="100"/>
    </row>
    <row r="23" spans="1:12" x14ac:dyDescent="0.25">
      <c r="A23" s="148"/>
      <c r="B23" s="333" t="s">
        <v>242</v>
      </c>
      <c r="C23" s="186">
        <v>2</v>
      </c>
      <c r="D23" s="186">
        <v>7</v>
      </c>
      <c r="E23" s="177">
        <f t="shared" si="2"/>
        <v>14</v>
      </c>
      <c r="F23" s="342"/>
      <c r="G23" s="100"/>
      <c r="J23" s="100"/>
      <c r="K23" s="100"/>
      <c r="L23" s="100"/>
    </row>
    <row r="24" spans="1:12" x14ac:dyDescent="0.25">
      <c r="A24" s="148"/>
      <c r="B24" s="334" t="s">
        <v>243</v>
      </c>
      <c r="C24" s="188">
        <v>17</v>
      </c>
      <c r="D24" s="186">
        <v>6</v>
      </c>
      <c r="E24" s="177">
        <f>C24*D24</f>
        <v>102</v>
      </c>
      <c r="F24" s="100"/>
      <c r="G24" s="100"/>
      <c r="J24" s="100"/>
      <c r="K24" s="100"/>
      <c r="L24" s="100"/>
    </row>
    <row r="25" spans="1:12" x14ac:dyDescent="0.25">
      <c r="A25" s="148"/>
      <c r="B25" s="333" t="s">
        <v>244</v>
      </c>
      <c r="C25" s="188">
        <v>1</v>
      </c>
      <c r="D25" s="186">
        <v>10</v>
      </c>
      <c r="E25" s="177">
        <f>C25*D25</f>
        <v>10</v>
      </c>
      <c r="F25" s="100"/>
      <c r="G25" s="100"/>
      <c r="J25" s="100"/>
      <c r="K25" s="100"/>
      <c r="L25" s="100"/>
    </row>
    <row r="26" spans="1:12" x14ac:dyDescent="0.25">
      <c r="A26" s="148"/>
      <c r="B26" s="333" t="s">
        <v>245</v>
      </c>
      <c r="C26" s="188">
        <v>2</v>
      </c>
      <c r="D26" s="186">
        <v>3</v>
      </c>
      <c r="E26" s="177">
        <f>C26*D26</f>
        <v>6</v>
      </c>
      <c r="F26" s="100"/>
      <c r="G26" s="100"/>
      <c r="J26" s="100"/>
      <c r="K26" s="100"/>
      <c r="L26" s="100"/>
    </row>
    <row r="27" spans="1:12" x14ac:dyDescent="0.25">
      <c r="A27" s="148"/>
      <c r="B27" s="333" t="s">
        <v>246</v>
      </c>
      <c r="C27" s="188">
        <v>17</v>
      </c>
      <c r="D27" s="186">
        <v>2</v>
      </c>
      <c r="E27" s="177">
        <f>C27*D27</f>
        <v>34</v>
      </c>
      <c r="F27" s="100"/>
      <c r="G27" s="100"/>
      <c r="J27" s="100"/>
      <c r="K27" s="100"/>
      <c r="L27" s="100"/>
    </row>
    <row r="28" spans="1:12" ht="15.75" thickBot="1" x14ac:dyDescent="0.3">
      <c r="A28" s="148"/>
      <c r="B28" s="333" t="s">
        <v>247</v>
      </c>
      <c r="C28" s="343">
        <v>17</v>
      </c>
      <c r="D28" s="186">
        <v>3</v>
      </c>
      <c r="E28" s="177">
        <f>C28*D28</f>
        <v>51</v>
      </c>
      <c r="F28" s="134"/>
      <c r="G28" s="100"/>
      <c r="J28" s="100"/>
      <c r="K28" s="100"/>
      <c r="L28" s="100"/>
    </row>
    <row r="29" spans="1:12" hidden="1" thickBot="1" x14ac:dyDescent="0.35">
      <c r="A29" s="148"/>
      <c r="B29" s="333"/>
      <c r="C29" s="196"/>
      <c r="D29" s="186"/>
      <c r="E29" s="177"/>
      <c r="F29" s="100"/>
      <c r="G29" s="100"/>
      <c r="J29" s="100"/>
      <c r="K29" s="100"/>
      <c r="L29" s="100"/>
    </row>
    <row r="30" spans="1:12" ht="23.25" thickBot="1" x14ac:dyDescent="0.3">
      <c r="A30" s="148"/>
      <c r="B30" s="404" t="s">
        <v>78</v>
      </c>
      <c r="C30" s="189"/>
      <c r="D30" s="403"/>
      <c r="E30" s="405">
        <f>D30</f>
        <v>0</v>
      </c>
      <c r="F30" s="183">
        <f>SUM(E22:E30)</f>
        <v>235</v>
      </c>
      <c r="G30" s="100"/>
      <c r="J30" s="100"/>
      <c r="K30" s="168"/>
      <c r="L30" s="100"/>
    </row>
    <row r="31" spans="1:12" ht="15.75" thickBot="1" x14ac:dyDescent="0.3">
      <c r="A31" s="148"/>
      <c r="B31" s="133"/>
      <c r="C31" s="133"/>
      <c r="D31" s="133"/>
      <c r="E31" s="133"/>
      <c r="F31" s="100"/>
      <c r="G31" s="100"/>
      <c r="I31" s="100"/>
      <c r="J31" s="100"/>
      <c r="K31" s="168"/>
      <c r="L31" s="100"/>
    </row>
    <row r="32" spans="1:12" ht="15.75" thickBot="1" x14ac:dyDescent="0.3">
      <c r="A32" s="148"/>
      <c r="B32" s="471" t="s">
        <v>84</v>
      </c>
      <c r="C32" s="474"/>
      <c r="D32" s="476"/>
      <c r="E32" s="197">
        <f>SUM(E22:E31)</f>
        <v>235</v>
      </c>
      <c r="F32" s="192">
        <v>12.5</v>
      </c>
      <c r="G32" s="193">
        <f>E32*F32</f>
        <v>2937.5</v>
      </c>
      <c r="H32" s="100"/>
      <c r="I32" s="100"/>
      <c r="J32" s="100"/>
      <c r="K32" s="100"/>
    </row>
    <row r="33" spans="1:11" x14ac:dyDescent="0.25">
      <c r="A33" s="148"/>
      <c r="B33" s="100"/>
      <c r="C33" s="100"/>
      <c r="D33" s="100"/>
      <c r="E33" s="194" t="s">
        <v>76</v>
      </c>
      <c r="F33" s="195" t="s">
        <v>81</v>
      </c>
      <c r="G33" s="148" t="s">
        <v>82</v>
      </c>
      <c r="H33" s="100"/>
      <c r="I33" s="100"/>
      <c r="J33" s="100"/>
      <c r="K33" s="100"/>
    </row>
    <row r="34" spans="1:11" ht="15.75" thickBot="1" x14ac:dyDescent="0.3">
      <c r="A34" s="148"/>
      <c r="B34" s="133"/>
      <c r="C34" s="133"/>
      <c r="D34" s="133"/>
      <c r="E34" s="133"/>
      <c r="F34" s="100"/>
      <c r="G34" s="100"/>
      <c r="H34" s="100"/>
      <c r="I34" s="100"/>
      <c r="J34" s="100"/>
      <c r="K34" s="100"/>
    </row>
    <row r="35" spans="1:11" ht="15.75" thickBot="1" x14ac:dyDescent="0.3">
      <c r="A35" s="148"/>
      <c r="B35" s="471" t="s">
        <v>85</v>
      </c>
      <c r="C35" s="472"/>
      <c r="D35" s="473"/>
      <c r="E35" s="216"/>
      <c r="F35" s="192">
        <v>14.5</v>
      </c>
      <c r="G35" s="193">
        <f>E35*F35</f>
        <v>0</v>
      </c>
      <c r="H35" s="100"/>
      <c r="I35" s="100"/>
      <c r="J35" s="100"/>
      <c r="K35" s="100"/>
    </row>
    <row r="36" spans="1:11" x14ac:dyDescent="0.25">
      <c r="A36" s="148"/>
      <c r="B36" s="100"/>
      <c r="C36" s="100"/>
      <c r="D36" s="100"/>
      <c r="E36" s="194" t="s">
        <v>76</v>
      </c>
      <c r="F36" s="195" t="s">
        <v>81</v>
      </c>
      <c r="G36" s="148" t="s">
        <v>82</v>
      </c>
      <c r="H36" s="100"/>
      <c r="I36" s="100"/>
      <c r="J36" s="100"/>
      <c r="K36" s="100"/>
    </row>
    <row r="37" spans="1:11" ht="15.75" thickBot="1" x14ac:dyDescent="0.3">
      <c r="A37" s="148"/>
      <c r="B37" s="133"/>
      <c r="C37" s="133"/>
      <c r="D37" s="133"/>
      <c r="E37" s="198"/>
      <c r="F37" s="100"/>
      <c r="G37" s="100"/>
      <c r="H37" s="100"/>
      <c r="I37" s="100"/>
      <c r="J37" s="100"/>
      <c r="K37" s="100"/>
    </row>
    <row r="38" spans="1:11" ht="15.75" thickBot="1" x14ac:dyDescent="0.3">
      <c r="A38" s="148"/>
      <c r="B38" s="471" t="s">
        <v>86</v>
      </c>
      <c r="C38" s="472"/>
      <c r="D38" s="473"/>
      <c r="E38" s="216"/>
      <c r="F38" s="192">
        <v>12.5</v>
      </c>
      <c r="G38" s="193">
        <f>E38*F38</f>
        <v>0</v>
      </c>
      <c r="H38" s="100"/>
      <c r="I38" s="100"/>
      <c r="J38" s="100"/>
      <c r="K38" s="100"/>
    </row>
    <row r="39" spans="1:11" x14ac:dyDescent="0.25">
      <c r="A39" s="148"/>
      <c r="B39" s="100"/>
      <c r="C39" s="100"/>
      <c r="D39" s="100"/>
      <c r="E39" s="194" t="s">
        <v>76</v>
      </c>
      <c r="F39" s="195" t="s">
        <v>81</v>
      </c>
      <c r="G39" s="148" t="s">
        <v>82</v>
      </c>
      <c r="H39" s="100"/>
      <c r="I39" s="100"/>
      <c r="J39" s="100"/>
      <c r="K39" s="100"/>
    </row>
    <row r="40" spans="1:11" ht="15.75" thickBot="1" x14ac:dyDescent="0.3">
      <c r="A40" s="148"/>
      <c r="B40" s="100"/>
      <c r="C40" s="171" t="s">
        <v>222</v>
      </c>
      <c r="D40" s="100"/>
      <c r="E40" s="100"/>
      <c r="F40" s="100"/>
      <c r="G40" s="100"/>
      <c r="H40" s="382" t="s">
        <v>205</v>
      </c>
      <c r="J40" s="100"/>
      <c r="K40" s="100"/>
    </row>
    <row r="41" spans="1:11" ht="15.75" thickBot="1" x14ac:dyDescent="0.3">
      <c r="A41" s="148"/>
      <c r="B41" s="199" t="s">
        <v>87</v>
      </c>
      <c r="C41" s="200">
        <f>G19+G32</f>
        <v>6867</v>
      </c>
      <c r="D41" s="100"/>
      <c r="E41" s="201" t="s">
        <v>88</v>
      </c>
      <c r="F41" s="202">
        <f>G19+G32+J36</f>
        <v>6867</v>
      </c>
      <c r="G41" s="203">
        <f>F41/F42</f>
        <v>0.99905143216285097</v>
      </c>
      <c r="H41" s="200">
        <f>F41-G35-G38</f>
        <v>6867</v>
      </c>
      <c r="K41" s="100"/>
    </row>
    <row r="42" spans="1:11" ht="15.75" thickBot="1" x14ac:dyDescent="0.3">
      <c r="A42" s="148"/>
      <c r="B42" s="204" t="s">
        <v>89</v>
      </c>
      <c r="C42" s="100"/>
      <c r="D42" s="100"/>
      <c r="E42" s="205" t="s">
        <v>196</v>
      </c>
      <c r="F42" s="200">
        <f>Budget!H20</f>
        <v>6873.52</v>
      </c>
      <c r="G42" s="337">
        <f>Budget!G20</f>
        <v>0.19970399999999999</v>
      </c>
      <c r="H42" s="100"/>
      <c r="J42" s="100"/>
      <c r="K42" s="100"/>
    </row>
    <row r="43" spans="1:11" ht="15.75" thickBot="1" x14ac:dyDescent="0.3">
      <c r="A43" s="148"/>
      <c r="B43" s="206" t="s">
        <v>90</v>
      </c>
      <c r="C43" s="100"/>
      <c r="D43" s="100"/>
      <c r="E43" s="201" t="s">
        <v>91</v>
      </c>
      <c r="F43" s="207">
        <f>F42-F41</f>
        <v>6.5200000000004366</v>
      </c>
      <c r="G43" s="336"/>
      <c r="H43" s="100"/>
      <c r="J43" s="100"/>
      <c r="K43" s="100"/>
    </row>
    <row r="44" spans="1:11" x14ac:dyDescent="0.25">
      <c r="A44" s="148"/>
      <c r="B44" s="100"/>
      <c r="C44" s="100"/>
      <c r="D44" s="100"/>
      <c r="E44" s="100"/>
      <c r="F44" s="201"/>
      <c r="G44" s="208" t="str">
        <f>IF(F43&lt;0,"da Quota di Riserva","")</f>
        <v/>
      </c>
      <c r="H44" s="203"/>
      <c r="I44" s="100"/>
      <c r="J44" s="100"/>
      <c r="K44" s="100"/>
    </row>
    <row r="45" spans="1:11" x14ac:dyDescent="0.25">
      <c r="A45" s="148"/>
      <c r="B45" s="100"/>
      <c r="C45" s="100"/>
      <c r="D45" s="100"/>
      <c r="E45" s="100"/>
      <c r="F45" s="100"/>
      <c r="G45" s="100"/>
      <c r="H45" s="100"/>
      <c r="I45" s="100"/>
      <c r="J45" s="100"/>
      <c r="K45" s="100"/>
    </row>
    <row r="46" spans="1:11" ht="15.75" thickBot="1" x14ac:dyDescent="0.3">
      <c r="A46" s="148"/>
      <c r="B46" s="100"/>
      <c r="C46" s="100"/>
      <c r="D46" s="100"/>
      <c r="E46" s="100"/>
      <c r="F46" s="100"/>
      <c r="G46" s="100"/>
      <c r="H46" s="100"/>
      <c r="I46" s="100"/>
      <c r="J46" s="100"/>
      <c r="K46" s="100"/>
    </row>
    <row r="47" spans="1:11" ht="15.75" thickBot="1" x14ac:dyDescent="0.3">
      <c r="A47" s="148"/>
      <c r="B47" s="168" t="s">
        <v>252</v>
      </c>
      <c r="C47" s="209">
        <f>Budget!I7</f>
        <v>2681.94</v>
      </c>
      <c r="D47" s="210"/>
      <c r="E47" s="100"/>
      <c r="F47" s="100"/>
      <c r="G47" s="100"/>
      <c r="H47" s="100"/>
      <c r="I47" s="100"/>
      <c r="J47" s="100"/>
      <c r="K47" s="100"/>
    </row>
    <row r="48" spans="1:11" x14ac:dyDescent="0.25">
      <c r="A48" s="148"/>
      <c r="B48" s="100"/>
      <c r="C48" s="148" t="s">
        <v>92</v>
      </c>
      <c r="D48" s="100"/>
      <c r="E48" s="100"/>
      <c r="F48" s="100"/>
      <c r="G48" s="100"/>
      <c r="H48" s="100"/>
      <c r="I48" s="100"/>
      <c r="J48" s="100"/>
      <c r="K48" s="100"/>
    </row>
    <row r="49" spans="1:11" x14ac:dyDescent="0.25">
      <c r="A49" s="148"/>
      <c r="B49" s="211" t="s">
        <v>253</v>
      </c>
      <c r="C49" s="212">
        <v>1600</v>
      </c>
      <c r="E49" s="213"/>
      <c r="F49" s="100"/>
      <c r="G49" s="100"/>
      <c r="H49" s="100"/>
      <c r="I49" s="100"/>
      <c r="J49" s="100"/>
      <c r="K49" s="100"/>
    </row>
    <row r="50" spans="1:11" x14ac:dyDescent="0.25">
      <c r="A50" s="148"/>
      <c r="B50" s="211"/>
      <c r="C50" s="212"/>
      <c r="E50" s="100"/>
      <c r="F50" s="100"/>
      <c r="G50" s="100"/>
      <c r="H50" s="100"/>
      <c r="I50" s="100"/>
      <c r="J50" s="100"/>
      <c r="K50" s="100"/>
    </row>
    <row r="51" spans="1:11" x14ac:dyDescent="0.25">
      <c r="A51" s="148"/>
      <c r="B51" s="211" t="s">
        <v>254</v>
      </c>
      <c r="C51" s="212">
        <v>1081.94</v>
      </c>
      <c r="E51" s="100"/>
      <c r="F51" s="100"/>
      <c r="G51" s="100"/>
      <c r="H51" s="100"/>
      <c r="I51" s="100"/>
      <c r="J51" s="100"/>
      <c r="K51" s="100"/>
    </row>
    <row r="52" spans="1:11" x14ac:dyDescent="0.25">
      <c r="A52" s="148"/>
      <c r="B52" s="211" t="s">
        <v>255</v>
      </c>
      <c r="C52" s="212"/>
      <c r="E52" s="100"/>
      <c r="F52" s="100"/>
      <c r="G52" s="100"/>
      <c r="H52" s="100"/>
      <c r="I52" s="100"/>
      <c r="J52" s="100"/>
      <c r="K52" s="100"/>
    </row>
    <row r="53" spans="1:11" ht="15.75" thickBot="1" x14ac:dyDescent="0.3">
      <c r="A53" s="148"/>
      <c r="B53" s="148" t="s">
        <v>21</v>
      </c>
      <c r="C53" s="214">
        <f>SUM(C49:C52)</f>
        <v>2681.94</v>
      </c>
      <c r="D53" s="215" t="s">
        <v>197</v>
      </c>
      <c r="E53" s="100"/>
      <c r="F53" s="100"/>
      <c r="G53" s="100"/>
      <c r="H53" s="100"/>
      <c r="J53" s="100"/>
      <c r="K53" s="100"/>
    </row>
    <row r="54" spans="1:11" ht="15.75" thickBot="1" x14ac:dyDescent="0.3">
      <c r="A54" s="148"/>
      <c r="B54" s="148" t="s">
        <v>91</v>
      </c>
      <c r="C54" s="209">
        <f>C47-C53</f>
        <v>0</v>
      </c>
      <c r="D54" s="200"/>
      <c r="E54" s="100"/>
      <c r="F54" s="100"/>
      <c r="G54" s="100"/>
      <c r="H54" s="100"/>
      <c r="I54" s="100"/>
      <c r="J54" s="100"/>
      <c r="K54" s="100"/>
    </row>
    <row r="55" spans="1:11" x14ac:dyDescent="0.25">
      <c r="G55" s="100"/>
    </row>
    <row r="56" spans="1:11" x14ac:dyDescent="0.25">
      <c r="G56" s="100"/>
    </row>
  </sheetData>
  <mergeCells count="6">
    <mergeCell ref="B38:D38"/>
    <mergeCell ref="B35:D35"/>
    <mergeCell ref="B19:D19"/>
    <mergeCell ref="B32:D32"/>
    <mergeCell ref="B1:F1"/>
    <mergeCell ref="B2:D2"/>
  </mergeCells>
  <printOptions horizontalCentered="1"/>
  <pageMargins left="0.11811023622047245" right="0.11811023622047245" top="0.19685039370078741" bottom="0.15748031496062992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1"/>
  <sheetViews>
    <sheetView topLeftCell="A106" zoomScaleNormal="100" workbookViewId="0">
      <selection activeCell="F121" sqref="F121"/>
    </sheetView>
  </sheetViews>
  <sheetFormatPr defaultColWidth="9.140625" defaultRowHeight="15" x14ac:dyDescent="0.25"/>
  <cols>
    <col min="1" max="1" width="38" style="218" customWidth="1"/>
    <col min="2" max="2" width="18.140625" style="218" customWidth="1"/>
    <col min="3" max="3" width="18.85546875" style="218" customWidth="1"/>
    <col min="4" max="4" width="17.85546875" style="218" customWidth="1"/>
    <col min="5" max="5" width="9.140625" style="218"/>
    <col min="6" max="6" width="9.5703125" style="218" bestFit="1" customWidth="1"/>
    <col min="7" max="7" width="12.5703125" style="218" customWidth="1"/>
    <col min="8" max="8" width="10.5703125" style="218" bestFit="1" customWidth="1"/>
    <col min="9" max="9" width="11.5703125" style="218" bestFit="1" customWidth="1"/>
    <col min="10" max="16384" width="9.140625" style="218"/>
  </cols>
  <sheetData>
    <row r="1" spans="1:7" ht="28.7" x14ac:dyDescent="0.55000000000000004">
      <c r="A1" s="385" t="str">
        <f>Budget!D2</f>
        <v>ISTITUTO COMPRENSIVO DI GORLA Min</v>
      </c>
      <c r="B1" s="217"/>
      <c r="C1" s="217"/>
      <c r="D1" s="217"/>
    </row>
    <row r="2" spans="1:7" ht="36.6" x14ac:dyDescent="0.7">
      <c r="A2" s="384" t="s">
        <v>93</v>
      </c>
      <c r="B2" s="219"/>
      <c r="C2" s="219"/>
      <c r="D2" s="219"/>
      <c r="F2" s="220"/>
    </row>
    <row r="3" spans="1:7" ht="14.45" x14ac:dyDescent="0.3">
      <c r="A3" s="221"/>
      <c r="F3" s="220"/>
      <c r="G3" s="220"/>
    </row>
    <row r="4" spans="1:7" ht="15.75" thickBot="1" x14ac:dyDescent="0.3">
      <c r="A4" s="222" t="s">
        <v>94</v>
      </c>
    </row>
    <row r="5" spans="1:7" ht="25.5" x14ac:dyDescent="0.25">
      <c r="A5" s="480" t="s">
        <v>95</v>
      </c>
      <c r="B5" s="481"/>
      <c r="C5" s="223" t="s">
        <v>248</v>
      </c>
      <c r="D5" s="223" t="s">
        <v>248</v>
      </c>
      <c r="E5" s="225"/>
    </row>
    <row r="6" spans="1:7" ht="13.5" customHeight="1" thickBot="1" x14ac:dyDescent="0.3">
      <c r="A6" s="482"/>
      <c r="B6" s="483"/>
      <c r="C6" s="226" t="s">
        <v>96</v>
      </c>
      <c r="D6" s="227" t="s">
        <v>97</v>
      </c>
      <c r="E6" s="228"/>
      <c r="G6" s="220"/>
    </row>
    <row r="7" spans="1:7" ht="15.75" thickBot="1" x14ac:dyDescent="0.3">
      <c r="A7" s="484" t="s">
        <v>98</v>
      </c>
      <c r="B7" s="485"/>
      <c r="C7" s="229">
        <f>Budget!F5</f>
        <v>39228.519999999997</v>
      </c>
      <c r="D7" s="230">
        <f>ROUND(C7+C7*32.7%,2)</f>
        <v>52056.25</v>
      </c>
    </row>
    <row r="8" spans="1:7" ht="15.75" thickBot="1" x14ac:dyDescent="0.3">
      <c r="A8" s="484" t="s">
        <v>99</v>
      </c>
      <c r="B8" s="485"/>
      <c r="C8" s="229">
        <f>Budget!F6</f>
        <v>5271.12</v>
      </c>
      <c r="D8" s="230">
        <f>ROUND(C8+C8*32.7%,2)</f>
        <v>6994.78</v>
      </c>
    </row>
    <row r="9" spans="1:7" ht="15.75" thickBot="1" x14ac:dyDescent="0.3">
      <c r="A9" s="484" t="s">
        <v>100</v>
      </c>
      <c r="B9" s="485"/>
      <c r="C9" s="229">
        <f>Budget!F7</f>
        <v>2681.94</v>
      </c>
      <c r="D9" s="230">
        <f>ROUND(C9+C9*32.7%,2)</f>
        <v>3558.93</v>
      </c>
    </row>
    <row r="10" spans="1:7" ht="15.75" thickBot="1" x14ac:dyDescent="0.3">
      <c r="A10" s="484" t="s">
        <v>101</v>
      </c>
      <c r="B10" s="485"/>
      <c r="C10" s="229">
        <f>Budget!F11</f>
        <v>2587.63</v>
      </c>
      <c r="D10" s="230">
        <f>ROUND(C10+C10*32.7%,2)</f>
        <v>3433.79</v>
      </c>
    </row>
    <row r="11" spans="1:7" ht="15.75" thickBot="1" x14ac:dyDescent="0.3">
      <c r="A11" s="484" t="s">
        <v>102</v>
      </c>
      <c r="B11" s="485"/>
      <c r="C11" s="229">
        <v>0</v>
      </c>
      <c r="D11" s="230">
        <f>ROUND(C11+C11*32.7%,2)</f>
        <v>0</v>
      </c>
    </row>
    <row r="12" spans="1:7" ht="15.75" thickBot="1" x14ac:dyDescent="0.3">
      <c r="A12" s="484" t="s">
        <v>103</v>
      </c>
      <c r="B12" s="485"/>
      <c r="C12" s="229">
        <f>ROUND(D12/1.327,2)</f>
        <v>0</v>
      </c>
      <c r="D12" s="231">
        <v>0</v>
      </c>
      <c r="G12" s="222"/>
    </row>
    <row r="13" spans="1:7" ht="15.75" thickBot="1" x14ac:dyDescent="0.3">
      <c r="A13" s="486" t="s">
        <v>1</v>
      </c>
      <c r="B13" s="487"/>
      <c r="C13" s="232">
        <f>SUM(C7:C12)</f>
        <v>49769.21</v>
      </c>
      <c r="D13" s="233">
        <f>SUM(D7:D12)</f>
        <v>66043.75</v>
      </c>
    </row>
    <row r="15" spans="1:7" thickBot="1" x14ac:dyDescent="0.35">
      <c r="A15" s="222" t="s">
        <v>104</v>
      </c>
    </row>
    <row r="16" spans="1:7" ht="25.5" x14ac:dyDescent="0.25">
      <c r="A16" s="480" t="s">
        <v>95</v>
      </c>
      <c r="B16" s="481"/>
      <c r="C16" s="223" t="str">
        <f>C5</f>
        <v>Risorse a.s. 2017/2018</v>
      </c>
      <c r="D16" s="224" t="str">
        <f>D5</f>
        <v>Risorse a.s. 2017/2018</v>
      </c>
      <c r="E16" s="225"/>
    </row>
    <row r="17" spans="1:9" ht="18.75" customHeight="1" thickBot="1" x14ac:dyDescent="0.3">
      <c r="A17" s="488"/>
      <c r="B17" s="489"/>
      <c r="C17" s="226" t="str">
        <f>C6</f>
        <v>(lordo dipendente)</v>
      </c>
      <c r="D17" s="227" t="str">
        <f>D6</f>
        <v>(lordo stato)</v>
      </c>
      <c r="E17" s="228"/>
    </row>
    <row r="18" spans="1:9" ht="28.5" customHeight="1" thickBot="1" x14ac:dyDescent="0.3">
      <c r="A18" s="484" t="s">
        <v>105</v>
      </c>
      <c r="B18" s="485"/>
      <c r="C18" s="229">
        <v>0</v>
      </c>
      <c r="D18" s="230">
        <f>ROUND(C18+C18*32.7%,2)</f>
        <v>0</v>
      </c>
    </row>
    <row r="19" spans="1:9" ht="30" customHeight="1" thickBot="1" x14ac:dyDescent="0.3">
      <c r="A19" s="484" t="s">
        <v>106</v>
      </c>
      <c r="B19" s="485"/>
      <c r="C19" s="229">
        <f>ROUND(D19/1.327,2)</f>
        <v>0</v>
      </c>
      <c r="D19" s="231">
        <v>0</v>
      </c>
      <c r="G19" s="222"/>
    </row>
    <row r="20" spans="1:9" x14ac:dyDescent="0.25">
      <c r="A20" s="478" t="s">
        <v>107</v>
      </c>
      <c r="B20" s="479"/>
      <c r="C20" s="234" t="s">
        <v>108</v>
      </c>
      <c r="D20" s="235"/>
      <c r="G20" s="221" t="s">
        <v>198</v>
      </c>
    </row>
    <row r="21" spans="1:9" x14ac:dyDescent="0.25">
      <c r="A21" s="490" t="s">
        <v>4</v>
      </c>
      <c r="B21" s="491"/>
      <c r="C21" s="236">
        <f>Budget!H5</f>
        <v>0</v>
      </c>
      <c r="D21" s="237">
        <f>ROUND(C21+C21*32.7%,2)</f>
        <v>0</v>
      </c>
      <c r="G21" s="238">
        <f>C7+C21</f>
        <v>39228.519999999997</v>
      </c>
      <c r="H21" s="239" t="str">
        <f>A21</f>
        <v>FIS</v>
      </c>
    </row>
    <row r="22" spans="1:9" x14ac:dyDescent="0.25">
      <c r="A22" s="490" t="s">
        <v>109</v>
      </c>
      <c r="B22" s="491"/>
      <c r="C22" s="236">
        <f>Budget!H6</f>
        <v>0</v>
      </c>
      <c r="D22" s="237">
        <f>ROUND(C22+C22*32.7%,2)</f>
        <v>0</v>
      </c>
      <c r="G22" s="238">
        <f>C8+C22</f>
        <v>5271.12</v>
      </c>
      <c r="H22" s="239" t="str">
        <f>A22</f>
        <v>Funzioni strumentali</v>
      </c>
    </row>
    <row r="23" spans="1:9" x14ac:dyDescent="0.25">
      <c r="A23" s="490" t="s">
        <v>110</v>
      </c>
      <c r="B23" s="491"/>
      <c r="C23" s="236">
        <f>Budget!H7</f>
        <v>0</v>
      </c>
      <c r="D23" s="237">
        <f>ROUND(C23+C23*32.7%,2)</f>
        <v>0</v>
      </c>
      <c r="G23" s="238">
        <f>C9+C23</f>
        <v>2681.94</v>
      </c>
      <c r="H23" s="239" t="str">
        <f>A23</f>
        <v>Incarichi specifici</v>
      </c>
    </row>
    <row r="24" spans="1:9" x14ac:dyDescent="0.25">
      <c r="A24" s="490" t="s">
        <v>111</v>
      </c>
      <c r="B24" s="491"/>
      <c r="C24" s="236">
        <f>Budget!H11</f>
        <v>0</v>
      </c>
      <c r="D24" s="237">
        <f>ROUND(C24+C24*32.7%,2)</f>
        <v>0</v>
      </c>
      <c r="G24" s="238">
        <f>C10+C24</f>
        <v>2587.63</v>
      </c>
      <c r="H24" s="239" t="str">
        <f>A24</f>
        <v>Ore sostituzione docenti assenti</v>
      </c>
    </row>
    <row r="25" spans="1:9" ht="15.75" thickBot="1" x14ac:dyDescent="0.3">
      <c r="A25" s="490" t="s">
        <v>112</v>
      </c>
      <c r="B25" s="491"/>
      <c r="C25" s="236">
        <v>0</v>
      </c>
      <c r="D25" s="237">
        <f>ROUND(C25+C25*32.7%,2)</f>
        <v>0</v>
      </c>
      <c r="F25" s="220"/>
      <c r="G25" s="240">
        <f>C11+C25</f>
        <v>0</v>
      </c>
      <c r="H25" s="239" t="str">
        <f>A25</f>
        <v>Attività complementari ed. Fisica</v>
      </c>
    </row>
    <row r="26" spans="1:9" x14ac:dyDescent="0.25">
      <c r="A26" s="490" t="s">
        <v>113</v>
      </c>
      <c r="B26" s="491"/>
      <c r="C26" s="236">
        <f>ROUND(D26/1.327,2)</f>
        <v>0</v>
      </c>
      <c r="D26" s="307">
        <v>0</v>
      </c>
      <c r="E26" s="242"/>
      <c r="G26" s="240">
        <f>C18</f>
        <v>0</v>
      </c>
      <c r="H26" s="220" t="s">
        <v>7</v>
      </c>
      <c r="I26" s="239"/>
    </row>
    <row r="27" spans="1:9" x14ac:dyDescent="0.25">
      <c r="A27" s="490" t="s">
        <v>114</v>
      </c>
      <c r="B27" s="491"/>
      <c r="C27" s="236">
        <f>ROUND(D27/1.327,2)</f>
        <v>0</v>
      </c>
      <c r="D27" s="241">
        <v>0</v>
      </c>
      <c r="E27" s="243"/>
      <c r="G27" s="244">
        <f>SUM(G21:G26)</f>
        <v>49769.21</v>
      </c>
      <c r="H27" s="220" t="s">
        <v>115</v>
      </c>
    </row>
    <row r="28" spans="1:9" x14ac:dyDescent="0.25">
      <c r="A28" s="490" t="s">
        <v>116</v>
      </c>
      <c r="B28" s="491"/>
      <c r="C28" s="236">
        <f>ROUND(D28/1.327,2)</f>
        <v>0</v>
      </c>
      <c r="D28" s="241">
        <v>0</v>
      </c>
      <c r="E28" s="243"/>
      <c r="G28" s="244"/>
      <c r="H28" s="220"/>
    </row>
    <row r="29" spans="1:9" ht="15.75" thickBot="1" x14ac:dyDescent="0.3">
      <c r="A29" s="492" t="s">
        <v>117</v>
      </c>
      <c r="B29" s="483"/>
      <c r="C29" s="245">
        <f>ROUND(D29/1.327,2)</f>
        <v>0</v>
      </c>
      <c r="D29" s="246">
        <v>0</v>
      </c>
      <c r="E29" s="247"/>
      <c r="H29" s="220"/>
    </row>
    <row r="30" spans="1:9" ht="15.75" thickBot="1" x14ac:dyDescent="0.3">
      <c r="A30" s="486" t="s">
        <v>118</v>
      </c>
      <c r="B30" s="485"/>
      <c r="C30" s="248">
        <f>SUM(C18:C29)</f>
        <v>0</v>
      </c>
      <c r="D30" s="249">
        <f>SUM(D18:D29)</f>
        <v>0</v>
      </c>
      <c r="G30" s="239"/>
      <c r="H30" s="220"/>
    </row>
    <row r="32" spans="1:9" ht="15.75" thickBot="1" x14ac:dyDescent="0.3">
      <c r="A32" s="222" t="s">
        <v>119</v>
      </c>
    </row>
    <row r="33" spans="1:8" ht="23.25" customHeight="1" x14ac:dyDescent="0.25">
      <c r="A33" s="480" t="s">
        <v>95</v>
      </c>
      <c r="B33" s="481"/>
      <c r="C33" s="223" t="str">
        <f>C5</f>
        <v>Risorse a.s. 2017/2018</v>
      </c>
      <c r="D33" s="224" t="str">
        <f>D5</f>
        <v>Risorse a.s. 2017/2018</v>
      </c>
      <c r="E33" s="250" t="s">
        <v>120</v>
      </c>
    </row>
    <row r="34" spans="1:8" ht="20.25" customHeight="1" thickBot="1" x14ac:dyDescent="0.3">
      <c r="A34" s="488"/>
      <c r="B34" s="483"/>
      <c r="C34" s="226" t="str">
        <f>C6</f>
        <v>(lordo dipendente)</v>
      </c>
      <c r="D34" s="227" t="str">
        <f>D6</f>
        <v>(lordo stato)</v>
      </c>
      <c r="E34" s="251" t="s">
        <v>121</v>
      </c>
    </row>
    <row r="35" spans="1:8" ht="15.75" thickBot="1" x14ac:dyDescent="0.3">
      <c r="A35" s="484" t="s">
        <v>122</v>
      </c>
      <c r="B35" s="485"/>
      <c r="C35" s="252">
        <f>C13</f>
        <v>49769.21</v>
      </c>
      <c r="D35" s="252">
        <f>D13</f>
        <v>66043.75</v>
      </c>
    </row>
    <row r="36" spans="1:8" ht="15.75" thickBot="1" x14ac:dyDescent="0.3">
      <c r="A36" s="484" t="s">
        <v>123</v>
      </c>
      <c r="B36" s="485"/>
      <c r="C36" s="253">
        <f>C30</f>
        <v>0</v>
      </c>
      <c r="D36" s="253">
        <f>D30</f>
        <v>0</v>
      </c>
    </row>
    <row r="37" spans="1:8" ht="27.75" customHeight="1" thickBot="1" x14ac:dyDescent="0.3">
      <c r="A37" s="493" t="s">
        <v>124</v>
      </c>
      <c r="B37" s="494"/>
      <c r="C37" s="254">
        <f>SUM(C35:C36)</f>
        <v>49769.21</v>
      </c>
      <c r="D37" s="254">
        <f>SUM(D35:D36)</f>
        <v>66043.75</v>
      </c>
    </row>
    <row r="39" spans="1:8" ht="15.75" thickBot="1" x14ac:dyDescent="0.3">
      <c r="A39" s="222" t="s">
        <v>125</v>
      </c>
    </row>
    <row r="40" spans="1:8" ht="25.5" x14ac:dyDescent="0.25">
      <c r="A40" s="480" t="s">
        <v>126</v>
      </c>
      <c r="B40" s="481"/>
      <c r="C40" s="255" t="str">
        <f>C5</f>
        <v>Risorse a.s. 2017/2018</v>
      </c>
      <c r="D40" s="256" t="str">
        <f>D5</f>
        <v>Risorse a.s. 2017/2018</v>
      </c>
      <c r="E40" s="257" t="s">
        <v>127</v>
      </c>
    </row>
    <row r="41" spans="1:8" ht="18" customHeight="1" thickBot="1" x14ac:dyDescent="0.3">
      <c r="A41" s="488"/>
      <c r="B41" s="483"/>
      <c r="C41" s="258" t="str">
        <f>C6</f>
        <v>(lordo dipendente)</v>
      </c>
      <c r="D41" s="259" t="str">
        <f>D6</f>
        <v>(lordo stato)</v>
      </c>
      <c r="E41" s="260" t="s">
        <v>128</v>
      </c>
      <c r="H41" s="261"/>
    </row>
    <row r="42" spans="1:8" ht="29.25" customHeight="1" thickBot="1" x14ac:dyDescent="0.3">
      <c r="A42" s="484" t="s">
        <v>129</v>
      </c>
      <c r="B42" s="485"/>
      <c r="C42" s="229">
        <f>Budget!K31</f>
        <v>370</v>
      </c>
      <c r="D42" s="230">
        <f>ROUND(C42+C42*32.7%,2)</f>
        <v>490.99</v>
      </c>
      <c r="H42" s="220"/>
    </row>
    <row r="43" spans="1:8" ht="15.75" thickBot="1" x14ac:dyDescent="0.3">
      <c r="A43" s="484" t="s">
        <v>130</v>
      </c>
      <c r="B43" s="485"/>
      <c r="C43" s="229">
        <f>Budget!K29</f>
        <v>4440</v>
      </c>
      <c r="D43" s="230">
        <f>ROUND(C43+C43*32.7%,2)</f>
        <v>5891.88</v>
      </c>
      <c r="H43" s="220"/>
    </row>
    <row r="44" spans="1:8" ht="15.75" thickBot="1" x14ac:dyDescent="0.3">
      <c r="A44" s="484" t="s">
        <v>131</v>
      </c>
      <c r="B44" s="485"/>
      <c r="C44" s="229">
        <f>C10+C24</f>
        <v>2587.63</v>
      </c>
      <c r="D44" s="230">
        <f>ROUND(C44+C44*32.7%,2)</f>
        <v>3433.79</v>
      </c>
      <c r="H44" s="220"/>
    </row>
    <row r="45" spans="1:8" ht="15.75" thickBot="1" x14ac:dyDescent="0.3">
      <c r="A45" s="486" t="s">
        <v>1</v>
      </c>
      <c r="B45" s="485"/>
      <c r="C45" s="248">
        <f>SUM(C42:C44)</f>
        <v>7397.63</v>
      </c>
      <c r="D45" s="262">
        <f>SUM(D42:D44)</f>
        <v>9816.66</v>
      </c>
    </row>
    <row r="46" spans="1:8" ht="29.25" customHeight="1" x14ac:dyDescent="0.25">
      <c r="A46" s="495" t="s">
        <v>132</v>
      </c>
      <c r="B46" s="495"/>
      <c r="C46" s="495"/>
      <c r="D46" s="496"/>
    </row>
    <row r="48" spans="1:8" ht="15.75" thickBot="1" x14ac:dyDescent="0.3">
      <c r="A48" s="222" t="s">
        <v>133</v>
      </c>
    </row>
    <row r="49" spans="1:8" ht="25.5" x14ac:dyDescent="0.25">
      <c r="A49" s="480" t="s">
        <v>134</v>
      </c>
      <c r="B49" s="481"/>
      <c r="C49" s="263" t="str">
        <f>C5</f>
        <v>Risorse a.s. 2017/2018</v>
      </c>
      <c r="D49" s="256" t="str">
        <f>D5</f>
        <v>Risorse a.s. 2017/2018</v>
      </c>
      <c r="E49" s="225" t="s">
        <v>127</v>
      </c>
    </row>
    <row r="50" spans="1:8" ht="14.25" customHeight="1" thickBot="1" x14ac:dyDescent="0.3">
      <c r="A50" s="488"/>
      <c r="B50" s="483"/>
      <c r="C50" s="264" t="s">
        <v>96</v>
      </c>
      <c r="D50" s="259" t="str">
        <f>D6</f>
        <v>(lordo stato)</v>
      </c>
      <c r="E50" s="265" t="s">
        <v>135</v>
      </c>
    </row>
    <row r="51" spans="1:8" ht="42.75" customHeight="1" thickBot="1" x14ac:dyDescent="0.3">
      <c r="A51" s="484" t="s">
        <v>136</v>
      </c>
      <c r="B51" s="485"/>
      <c r="C51" s="266">
        <v>0</v>
      </c>
      <c r="D51" s="230">
        <f t="shared" ref="D51:D62" si="0">ROUND(C51+C51*32.7%,2)</f>
        <v>0</v>
      </c>
    </row>
    <row r="52" spans="1:8" ht="26.25" customHeight="1" thickBot="1" x14ac:dyDescent="0.3">
      <c r="A52" s="484" t="s">
        <v>137</v>
      </c>
      <c r="B52" s="485"/>
      <c r="C52" s="229">
        <f>Docenti!I35-Docenti!E40</f>
        <v>4410</v>
      </c>
      <c r="D52" s="230">
        <f t="shared" si="0"/>
        <v>5852.07</v>
      </c>
    </row>
    <row r="53" spans="1:8" ht="29.25" customHeight="1" thickBot="1" x14ac:dyDescent="0.3">
      <c r="A53" s="484" t="s">
        <v>138</v>
      </c>
      <c r="B53" s="485"/>
      <c r="C53" s="229">
        <f>Docenti!E40</f>
        <v>0</v>
      </c>
      <c r="D53" s="230">
        <f t="shared" si="0"/>
        <v>0</v>
      </c>
      <c r="G53" s="267"/>
      <c r="H53" s="268"/>
    </row>
    <row r="54" spans="1:8" ht="28.5" customHeight="1" thickBot="1" x14ac:dyDescent="0.3">
      <c r="A54" s="484" t="s">
        <v>139</v>
      </c>
      <c r="B54" s="485"/>
      <c r="C54" s="443">
        <f>Docenti!I28</f>
        <v>13492.5</v>
      </c>
      <c r="D54" s="230">
        <f t="shared" si="0"/>
        <v>17904.55</v>
      </c>
      <c r="G54" s="267"/>
    </row>
    <row r="55" spans="1:8" ht="28.5" customHeight="1" thickBot="1" x14ac:dyDescent="0.3">
      <c r="A55" s="484" t="s">
        <v>140</v>
      </c>
      <c r="B55" s="485"/>
      <c r="C55" s="229">
        <f>Docenti!I8</f>
        <v>1575</v>
      </c>
      <c r="D55" s="230">
        <f t="shared" si="0"/>
        <v>2090.0300000000002</v>
      </c>
      <c r="G55" s="220"/>
    </row>
    <row r="56" spans="1:8" ht="28.5" customHeight="1" thickBot="1" x14ac:dyDescent="0.3">
      <c r="A56" s="484" t="s">
        <v>141</v>
      </c>
      <c r="B56" s="485"/>
      <c r="C56" s="266">
        <v>0</v>
      </c>
      <c r="D56" s="230">
        <f t="shared" si="0"/>
        <v>0</v>
      </c>
    </row>
    <row r="57" spans="1:8" ht="28.5" customHeight="1" thickBot="1" x14ac:dyDescent="0.3">
      <c r="A57" s="484" t="s">
        <v>142</v>
      </c>
      <c r="B57" s="485"/>
      <c r="C57" s="266">
        <v>0</v>
      </c>
      <c r="D57" s="230">
        <f t="shared" si="0"/>
        <v>0</v>
      </c>
    </row>
    <row r="58" spans="1:8" ht="40.5" customHeight="1" thickBot="1" x14ac:dyDescent="0.3">
      <c r="A58" s="484" t="s">
        <v>143</v>
      </c>
      <c r="B58" s="485"/>
      <c r="C58" s="266">
        <f>Docenti!I15</f>
        <v>8067.5</v>
      </c>
      <c r="D58" s="230">
        <f t="shared" si="0"/>
        <v>10705.57</v>
      </c>
    </row>
    <row r="59" spans="1:8" ht="28.5" customHeight="1" thickBot="1" x14ac:dyDescent="0.3">
      <c r="A59" s="484" t="s">
        <v>144</v>
      </c>
      <c r="B59" s="485"/>
      <c r="C59" s="266">
        <v>0</v>
      </c>
      <c r="D59" s="230">
        <f t="shared" si="0"/>
        <v>0</v>
      </c>
    </row>
    <row r="60" spans="1:8" ht="17.25" customHeight="1" thickBot="1" x14ac:dyDescent="0.3">
      <c r="A60" s="484" t="s">
        <v>99</v>
      </c>
      <c r="B60" s="485"/>
      <c r="C60" s="229">
        <f>Budget!I6</f>
        <v>5271.12</v>
      </c>
      <c r="D60" s="230">
        <f t="shared" si="0"/>
        <v>6994.78</v>
      </c>
    </row>
    <row r="61" spans="1:8" ht="28.5" customHeight="1" thickBot="1" x14ac:dyDescent="0.3">
      <c r="A61" s="484" t="s">
        <v>145</v>
      </c>
      <c r="B61" s="485"/>
      <c r="C61" s="229">
        <v>0</v>
      </c>
      <c r="D61" s="230">
        <f t="shared" si="0"/>
        <v>0</v>
      </c>
    </row>
    <row r="62" spans="1:8" ht="40.5" customHeight="1" thickBot="1" x14ac:dyDescent="0.3">
      <c r="A62" s="484" t="s">
        <v>146</v>
      </c>
      <c r="B62" s="485"/>
      <c r="C62" s="229">
        <v>0</v>
      </c>
      <c r="D62" s="230">
        <f t="shared" si="0"/>
        <v>0</v>
      </c>
    </row>
    <row r="63" spans="1:8" ht="28.5" customHeight="1" thickBot="1" x14ac:dyDescent="0.3">
      <c r="A63" s="484" t="s">
        <v>147</v>
      </c>
      <c r="B63" s="485"/>
      <c r="C63" s="229">
        <f>ROUND(D63/1.327,2)</f>
        <v>0</v>
      </c>
      <c r="D63" s="231">
        <v>0</v>
      </c>
      <c r="G63" s="222"/>
    </row>
    <row r="64" spans="1:8" ht="15.75" thickBot="1" x14ac:dyDescent="0.3">
      <c r="A64" s="486" t="s">
        <v>1</v>
      </c>
      <c r="B64" s="485"/>
      <c r="C64" s="269">
        <f>SUM(C51:C63)</f>
        <v>32816.120000000003</v>
      </c>
      <c r="D64" s="269">
        <f>SUM(D51:D63)</f>
        <v>43547</v>
      </c>
    </row>
    <row r="66" spans="1:8" ht="15.75" thickBot="1" x14ac:dyDescent="0.3"/>
    <row r="67" spans="1:8" ht="25.5" x14ac:dyDescent="0.25">
      <c r="A67" s="480" t="s">
        <v>148</v>
      </c>
      <c r="B67" s="481"/>
      <c r="C67" s="263" t="str">
        <f>C5</f>
        <v>Risorse a.s. 2017/2018</v>
      </c>
      <c r="D67" s="256" t="str">
        <f>D5</f>
        <v>Risorse a.s. 2017/2018</v>
      </c>
      <c r="E67" s="225" t="s">
        <v>127</v>
      </c>
    </row>
    <row r="68" spans="1:8" ht="18" customHeight="1" thickBot="1" x14ac:dyDescent="0.3">
      <c r="A68" s="488"/>
      <c r="B68" s="483"/>
      <c r="C68" s="264" t="str">
        <f>C6</f>
        <v>(lordo dipendente)</v>
      </c>
      <c r="D68" s="259" t="str">
        <f>D6</f>
        <v>(lordo stato)</v>
      </c>
      <c r="E68" s="265" t="s">
        <v>18</v>
      </c>
      <c r="G68" s="267"/>
      <c r="H68" s="268"/>
    </row>
    <row r="69" spans="1:8" ht="27.75" customHeight="1" thickBot="1" x14ac:dyDescent="0.3">
      <c r="A69" s="484" t="s">
        <v>149</v>
      </c>
      <c r="B69" s="485"/>
      <c r="C69" s="229">
        <f>ATA!F41</f>
        <v>6867</v>
      </c>
      <c r="D69" s="230">
        <f t="shared" ref="D69:D74" si="1">ROUND(C69+C69*32.7%,2)</f>
        <v>9112.51</v>
      </c>
    </row>
    <row r="70" spans="1:8" ht="27.75" customHeight="1" thickBot="1" x14ac:dyDescent="0.3">
      <c r="A70" s="484" t="s">
        <v>150</v>
      </c>
      <c r="B70" s="485"/>
      <c r="C70" s="266">
        <v>0</v>
      </c>
      <c r="D70" s="230">
        <f t="shared" si="1"/>
        <v>0</v>
      </c>
    </row>
    <row r="71" spans="1:8" ht="27.75" customHeight="1" thickBot="1" x14ac:dyDescent="0.3">
      <c r="A71" s="484" t="s">
        <v>141</v>
      </c>
      <c r="B71" s="485"/>
      <c r="C71" s="266">
        <v>0</v>
      </c>
      <c r="D71" s="230">
        <f t="shared" si="1"/>
        <v>0</v>
      </c>
    </row>
    <row r="72" spans="1:8" ht="27.75" customHeight="1" thickBot="1" x14ac:dyDescent="0.3">
      <c r="A72" s="484" t="s">
        <v>142</v>
      </c>
      <c r="B72" s="485"/>
      <c r="C72" s="266">
        <v>0</v>
      </c>
      <c r="D72" s="230">
        <f t="shared" si="1"/>
        <v>0</v>
      </c>
    </row>
    <row r="73" spans="1:8" ht="42" customHeight="1" thickBot="1" x14ac:dyDescent="0.3">
      <c r="A73" s="484" t="s">
        <v>151</v>
      </c>
      <c r="B73" s="485"/>
      <c r="C73" s="229">
        <f>ATA!C53</f>
        <v>2681.94</v>
      </c>
      <c r="D73" s="230">
        <f t="shared" si="1"/>
        <v>3558.93</v>
      </c>
    </row>
    <row r="74" spans="1:8" ht="42" customHeight="1" thickBot="1" x14ac:dyDescent="0.3">
      <c r="A74" s="484" t="s">
        <v>152</v>
      </c>
      <c r="B74" s="485"/>
      <c r="C74" s="229">
        <v>0</v>
      </c>
      <c r="D74" s="230">
        <f t="shared" si="1"/>
        <v>0</v>
      </c>
    </row>
    <row r="75" spans="1:8" ht="27.75" customHeight="1" thickBot="1" x14ac:dyDescent="0.3">
      <c r="A75" s="484" t="s">
        <v>147</v>
      </c>
      <c r="B75" s="485"/>
      <c r="C75" s="229">
        <f>ROUND(D75/1.327,2)</f>
        <v>0</v>
      </c>
      <c r="D75" s="231">
        <v>0</v>
      </c>
      <c r="G75" s="222"/>
    </row>
    <row r="76" spans="1:8" ht="15.75" thickBot="1" x14ac:dyDescent="0.3">
      <c r="A76" s="486" t="s">
        <v>1</v>
      </c>
      <c r="B76" s="485"/>
      <c r="C76" s="269">
        <f>SUM(C69:C75)</f>
        <v>9548.94</v>
      </c>
      <c r="D76" s="269">
        <f>SUM(D69:D75)</f>
        <v>12671.44</v>
      </c>
    </row>
    <row r="77" spans="1:8" ht="15.75" thickBot="1" x14ac:dyDescent="0.3">
      <c r="A77" s="499" t="s">
        <v>153</v>
      </c>
      <c r="B77" s="494"/>
      <c r="C77" s="270">
        <f>C42+C43</f>
        <v>4810</v>
      </c>
      <c r="D77" s="270">
        <f>D42+D43</f>
        <v>6382.87</v>
      </c>
      <c r="G77" s="267"/>
      <c r="H77" s="268"/>
    </row>
    <row r="78" spans="1:8" ht="15.75" thickBot="1" x14ac:dyDescent="0.3">
      <c r="A78" s="486" t="s">
        <v>154</v>
      </c>
      <c r="B78" s="485"/>
      <c r="C78" s="269">
        <f>C64+C76</f>
        <v>42365.060000000005</v>
      </c>
      <c r="D78" s="269">
        <f>D64+D76</f>
        <v>56218.44</v>
      </c>
      <c r="G78" s="271"/>
      <c r="H78" s="268"/>
    </row>
    <row r="80" spans="1:8" ht="15.75" thickBot="1" x14ac:dyDescent="0.3">
      <c r="A80" s="222" t="s">
        <v>155</v>
      </c>
    </row>
    <row r="81" spans="1:4" ht="25.5" x14ac:dyDescent="0.25">
      <c r="A81" s="500" t="s">
        <v>156</v>
      </c>
      <c r="B81" s="501"/>
      <c r="C81" s="263" t="str">
        <f>C5</f>
        <v>Risorse a.s. 2017/2018</v>
      </c>
      <c r="D81" s="263" t="str">
        <f>D5</f>
        <v>Risorse a.s. 2017/2018</v>
      </c>
    </row>
    <row r="82" spans="1:4" ht="15.75" thickBot="1" x14ac:dyDescent="0.3">
      <c r="A82" s="502"/>
      <c r="B82" s="503"/>
      <c r="C82" s="264" t="str">
        <f>C6</f>
        <v>(lordo dipendente)</v>
      </c>
      <c r="D82" s="264" t="str">
        <f>D6</f>
        <v>(lordo stato)</v>
      </c>
    </row>
    <row r="83" spans="1:4" x14ac:dyDescent="0.25">
      <c r="A83" s="497" t="s">
        <v>157</v>
      </c>
      <c r="B83" s="498"/>
      <c r="C83" s="272"/>
      <c r="D83" s="273"/>
    </row>
    <row r="84" spans="1:4" x14ac:dyDescent="0.25">
      <c r="A84" s="506" t="s">
        <v>4</v>
      </c>
      <c r="B84" s="507"/>
      <c r="C84" s="274">
        <f>SUM(C51:C59)</f>
        <v>27545</v>
      </c>
      <c r="D84" s="237">
        <f>ROUND(C84+C84*32.7%,2)</f>
        <v>36552.22</v>
      </c>
    </row>
    <row r="85" spans="1:4" x14ac:dyDescent="0.25">
      <c r="A85" s="506" t="s">
        <v>109</v>
      </c>
      <c r="B85" s="507"/>
      <c r="C85" s="274">
        <f>C60</f>
        <v>5271.12</v>
      </c>
      <c r="D85" s="237">
        <f>ROUND(C85+C85*32.7%,2)</f>
        <v>6994.78</v>
      </c>
    </row>
    <row r="86" spans="1:4" x14ac:dyDescent="0.25">
      <c r="A86" s="506" t="s">
        <v>158</v>
      </c>
      <c r="B86" s="507"/>
      <c r="C86" s="274">
        <f>C61</f>
        <v>0</v>
      </c>
      <c r="D86" s="237">
        <f>ROUND(C86+C86*32.7%,2)</f>
        <v>0</v>
      </c>
    </row>
    <row r="87" spans="1:4" x14ac:dyDescent="0.25">
      <c r="A87" s="508" t="s">
        <v>159</v>
      </c>
      <c r="B87" s="509"/>
      <c r="C87" s="236">
        <f>ROUND(D87/1.327,2)</f>
        <v>0</v>
      </c>
      <c r="D87" s="275">
        <v>0</v>
      </c>
    </row>
    <row r="88" spans="1:4" ht="15.75" thickBot="1" x14ac:dyDescent="0.3">
      <c r="A88" s="510" t="s">
        <v>160</v>
      </c>
      <c r="B88" s="511"/>
      <c r="C88" s="245">
        <f>ROUND(D88/1.327,2)</f>
        <v>0</v>
      </c>
      <c r="D88" s="276">
        <v>0</v>
      </c>
    </row>
    <row r="89" spans="1:4" x14ac:dyDescent="0.25">
      <c r="A89" s="497" t="s">
        <v>161</v>
      </c>
      <c r="B89" s="498"/>
      <c r="C89" s="272"/>
      <c r="D89" s="273" t="s">
        <v>162</v>
      </c>
    </row>
    <row r="90" spans="1:4" x14ac:dyDescent="0.25">
      <c r="A90" s="506" t="s">
        <v>4</v>
      </c>
      <c r="B90" s="507"/>
      <c r="C90" s="236">
        <f>C69</f>
        <v>6867</v>
      </c>
      <c r="D90" s="237">
        <f>ROUND(C90+C90*32.7%,2)</f>
        <v>9112.51</v>
      </c>
    </row>
    <row r="91" spans="1:4" ht="15.75" thickBot="1" x14ac:dyDescent="0.3">
      <c r="A91" s="510" t="s">
        <v>110</v>
      </c>
      <c r="B91" s="511"/>
      <c r="C91" s="245">
        <f>C73</f>
        <v>2681.94</v>
      </c>
      <c r="D91" s="237">
        <f>ROUND(C91+C91*32.7%,2)</f>
        <v>3558.93</v>
      </c>
    </row>
    <row r="92" spans="1:4" x14ac:dyDescent="0.25">
      <c r="A92" s="512" t="s">
        <v>163</v>
      </c>
      <c r="B92" s="514" t="s">
        <v>164</v>
      </c>
      <c r="C92" s="272"/>
      <c r="D92" s="273"/>
    </row>
    <row r="93" spans="1:4" x14ac:dyDescent="0.25">
      <c r="A93" s="513"/>
      <c r="B93" s="515"/>
      <c r="C93" s="236">
        <f>ROUND(D93/1.327,2)</f>
        <v>0</v>
      </c>
      <c r="D93" s="274">
        <f>D26</f>
        <v>0</v>
      </c>
    </row>
    <row r="94" spans="1:4" ht="21.75" customHeight="1" thickBot="1" x14ac:dyDescent="0.3">
      <c r="A94" s="513"/>
      <c r="B94" s="277" t="s">
        <v>165</v>
      </c>
      <c r="C94" s="245">
        <f>ROUND(D94/1.327,2)</f>
        <v>0</v>
      </c>
      <c r="D94" s="276">
        <v>0</v>
      </c>
    </row>
    <row r="95" spans="1:4" x14ac:dyDescent="0.25">
      <c r="A95" s="516" t="s">
        <v>166</v>
      </c>
      <c r="B95" s="272" t="s">
        <v>167</v>
      </c>
      <c r="C95" s="272"/>
      <c r="D95" s="278"/>
    </row>
    <row r="96" spans="1:4" x14ac:dyDescent="0.25">
      <c r="A96" s="517"/>
      <c r="B96" s="279" t="s">
        <v>168</v>
      </c>
      <c r="C96" s="274">
        <f>C43</f>
        <v>4440</v>
      </c>
      <c r="D96" s="237">
        <f>ROUND(C96+C96*32.7%,2)</f>
        <v>5891.88</v>
      </c>
    </row>
    <row r="97" spans="1:4" x14ac:dyDescent="0.25">
      <c r="A97" s="517"/>
      <c r="B97" s="272" t="s">
        <v>169</v>
      </c>
      <c r="C97" s="274">
        <f>C42</f>
        <v>370</v>
      </c>
      <c r="D97" s="237">
        <f>ROUND(C97+C97*32.7%,2)</f>
        <v>490.99</v>
      </c>
    </row>
    <row r="98" spans="1:4" ht="15.75" thickBot="1" x14ac:dyDescent="0.3">
      <c r="A98" s="518"/>
      <c r="B98" s="272" t="s">
        <v>10</v>
      </c>
      <c r="C98" s="280">
        <f t="shared" ref="C98" si="2">C44</f>
        <v>2587.63</v>
      </c>
      <c r="D98" s="281">
        <f>ROUND(C98+C98*32.7%,2)</f>
        <v>3433.79</v>
      </c>
    </row>
    <row r="99" spans="1:4" ht="15.75" thickBot="1" x14ac:dyDescent="0.3">
      <c r="A99" s="504" t="s">
        <v>273</v>
      </c>
      <c r="B99" s="505"/>
      <c r="C99" s="282">
        <f>SUM(C83:C98)</f>
        <v>49762.69</v>
      </c>
      <c r="D99" s="283">
        <f>SUM(D83:D98)</f>
        <v>66035.099999999991</v>
      </c>
    </row>
    <row r="100" spans="1:4" ht="15.75" thickBot="1" x14ac:dyDescent="0.3">
      <c r="A100" s="504" t="s">
        <v>274</v>
      </c>
      <c r="B100" s="505"/>
      <c r="C100" s="284">
        <f>C37-C99</f>
        <v>6.5199999999967986</v>
      </c>
      <c r="D100" s="285">
        <f>ROUND(C100+C100*32.7%,2)</f>
        <v>8.65</v>
      </c>
    </row>
    <row r="101" spans="1:4" ht="15.75" thickBot="1" x14ac:dyDescent="0.3">
      <c r="A101" s="519" t="s">
        <v>1</v>
      </c>
      <c r="B101" s="520"/>
      <c r="C101" s="286">
        <f>SUM(C99:C100)</f>
        <v>49769.21</v>
      </c>
      <c r="D101" s="286">
        <f>SUM(D99:D100)</f>
        <v>66043.749999999985</v>
      </c>
    </row>
    <row r="103" spans="1:4" ht="15.75" thickBot="1" x14ac:dyDescent="0.3">
      <c r="A103" s="287" t="s">
        <v>170</v>
      </c>
      <c r="B103" s="288"/>
      <c r="C103" s="288"/>
      <c r="D103" s="288"/>
    </row>
    <row r="104" spans="1:4" ht="25.5" customHeight="1" thickBot="1" x14ac:dyDescent="0.3">
      <c r="A104" s="289" t="s">
        <v>171</v>
      </c>
      <c r="B104" s="465" t="s">
        <v>14</v>
      </c>
      <c r="C104" s="466" t="s">
        <v>172</v>
      </c>
      <c r="D104" s="521" t="s">
        <v>173</v>
      </c>
    </row>
    <row r="105" spans="1:4" ht="15.75" thickBot="1" x14ac:dyDescent="0.3">
      <c r="A105" s="454" t="s">
        <v>174</v>
      </c>
      <c r="B105" s="459">
        <f>C119</f>
        <v>49769.21</v>
      </c>
      <c r="C105" s="460">
        <f>ROUND(B105+B105*32.7%,2)</f>
        <v>66043.740000000005</v>
      </c>
      <c r="D105" s="522"/>
    </row>
    <row r="106" spans="1:4" ht="15.75" thickBot="1" x14ac:dyDescent="0.3">
      <c r="A106" s="456" t="s">
        <v>175</v>
      </c>
      <c r="B106" s="461">
        <f>D119</f>
        <v>49762.69</v>
      </c>
      <c r="C106" s="462">
        <f>ROUND(B106+B106*32.7%,2)</f>
        <v>66035.09</v>
      </c>
      <c r="D106" s="467">
        <f>B106/B105</f>
        <v>0.99986899530854523</v>
      </c>
    </row>
    <row r="107" spans="1:4" ht="15.75" thickBot="1" x14ac:dyDescent="0.3">
      <c r="A107" s="290"/>
      <c r="B107" s="100"/>
      <c r="C107" s="100"/>
      <c r="D107" s="100"/>
    </row>
    <row r="108" spans="1:4" ht="25.5" customHeight="1" thickBot="1" x14ac:dyDescent="0.3">
      <c r="A108" s="289" t="s">
        <v>176</v>
      </c>
      <c r="B108" s="465" t="s">
        <v>14</v>
      </c>
      <c r="C108" s="466" t="s">
        <v>172</v>
      </c>
      <c r="D108" s="521" t="s">
        <v>173</v>
      </c>
    </row>
    <row r="109" spans="1:4" ht="15.75" thickBot="1" x14ac:dyDescent="0.3">
      <c r="A109" s="454" t="s">
        <v>177</v>
      </c>
      <c r="B109" s="459">
        <f>C7+C21</f>
        <v>39228.519999999997</v>
      </c>
      <c r="C109" s="460">
        <f>ROUND(B109+B109*32.7%,2)</f>
        <v>52056.25</v>
      </c>
      <c r="D109" s="522"/>
    </row>
    <row r="110" spans="1:4" ht="25.5" customHeight="1" thickBot="1" x14ac:dyDescent="0.3">
      <c r="A110" s="455" t="s">
        <v>178</v>
      </c>
      <c r="B110" s="461">
        <f>C77</f>
        <v>4810</v>
      </c>
      <c r="C110" s="462">
        <f>ROUND(B110+B110*32.7%,2)</f>
        <v>6382.87</v>
      </c>
      <c r="D110" s="291">
        <f>B110/B113</f>
        <v>0.12263525572382847</v>
      </c>
    </row>
    <row r="111" spans="1:4" ht="15.75" thickBot="1" x14ac:dyDescent="0.3">
      <c r="A111" s="456" t="s">
        <v>179</v>
      </c>
      <c r="B111" s="463">
        <f>C84</f>
        <v>27545</v>
      </c>
      <c r="C111" s="462">
        <f>ROUND(B111+B111*32.7%,2)</f>
        <v>36552.22</v>
      </c>
      <c r="D111" s="291">
        <f>B111/B113</f>
        <v>0.70228443220641479</v>
      </c>
    </row>
    <row r="112" spans="1:4" ht="15.75" thickBot="1" x14ac:dyDescent="0.3">
      <c r="A112" s="456" t="s">
        <v>73</v>
      </c>
      <c r="B112" s="463">
        <f>C90</f>
        <v>6867</v>
      </c>
      <c r="C112" s="462">
        <f>ROUND(B112+B112*32.7%,2)</f>
        <v>9112.51</v>
      </c>
      <c r="D112" s="291">
        <f>B112/B113</f>
        <v>0.17508031206975677</v>
      </c>
    </row>
    <row r="113" spans="1:9" ht="15.75" thickBot="1" x14ac:dyDescent="0.3">
      <c r="A113" s="457" t="s">
        <v>180</v>
      </c>
      <c r="B113" s="459">
        <f>SUM(B110:B112)</f>
        <v>39222</v>
      </c>
      <c r="C113" s="460">
        <f>SUM(C110:C112)</f>
        <v>52047.600000000006</v>
      </c>
      <c r="D113" s="458">
        <f>B113/B109</f>
        <v>0.99983379439244724</v>
      </c>
    </row>
    <row r="116" spans="1:9" ht="15.75" thickBot="1" x14ac:dyDescent="0.3">
      <c r="A116" s="287" t="s">
        <v>181</v>
      </c>
    </row>
    <row r="117" spans="1:9" ht="15.75" thickBot="1" x14ac:dyDescent="0.3">
      <c r="A117" s="523" t="s">
        <v>261</v>
      </c>
      <c r="B117" s="524"/>
      <c r="C117" s="523" t="s">
        <v>261</v>
      </c>
      <c r="D117" s="524"/>
    </row>
    <row r="118" spans="1:9" ht="30.75" thickBot="1" x14ac:dyDescent="0.3">
      <c r="A118" s="464" t="s">
        <v>182</v>
      </c>
      <c r="B118" s="292" t="s">
        <v>183</v>
      </c>
      <c r="C118" s="292" t="s">
        <v>184</v>
      </c>
      <c r="D118" s="293" t="s">
        <v>185</v>
      </c>
      <c r="G118" s="271"/>
      <c r="H118" s="268"/>
    </row>
    <row r="119" spans="1:9" ht="15.75" thickBot="1" x14ac:dyDescent="0.3">
      <c r="A119" s="294"/>
      <c r="B119" s="468"/>
      <c r="C119" s="295">
        <f>C13+C30</f>
        <v>49769.21</v>
      </c>
      <c r="D119" s="296">
        <f>C42+C43+C44+C78+C87+C88+C93+C94</f>
        <v>49762.69</v>
      </c>
      <c r="G119" s="288"/>
      <c r="I119" s="267"/>
    </row>
    <row r="120" spans="1:9" x14ac:dyDescent="0.25">
      <c r="A120" s="218" t="s">
        <v>186</v>
      </c>
      <c r="B120" s="469"/>
      <c r="C120" s="297" t="s">
        <v>187</v>
      </c>
      <c r="D120" s="297"/>
    </row>
    <row r="121" spans="1:9" x14ac:dyDescent="0.25">
      <c r="A121" s="218" t="s">
        <v>188</v>
      </c>
    </row>
    <row r="123" spans="1:9" ht="15.75" thickBot="1" x14ac:dyDescent="0.3">
      <c r="A123" s="298" t="s">
        <v>189</v>
      </c>
    </row>
    <row r="124" spans="1:9" ht="26.25" thickBot="1" x14ac:dyDescent="0.3">
      <c r="A124" s="299" t="s">
        <v>190</v>
      </c>
      <c r="B124" s="300" t="s">
        <v>191</v>
      </c>
      <c r="C124" s="300" t="s">
        <v>192</v>
      </c>
      <c r="D124" s="300" t="s">
        <v>193</v>
      </c>
    </row>
    <row r="125" spans="1:9" ht="15.75" thickBot="1" x14ac:dyDescent="0.3">
      <c r="A125" s="301" t="s">
        <v>194</v>
      </c>
      <c r="B125" s="302">
        <f>Budget!I9</f>
        <v>47181.58</v>
      </c>
      <c r="C125" s="303">
        <f>C99-C98-C93</f>
        <v>47175.060000000005</v>
      </c>
      <c r="D125" s="304">
        <f>B125-C125</f>
        <v>6.5199999999967986</v>
      </c>
    </row>
    <row r="126" spans="1:9" ht="15.75" thickBot="1" x14ac:dyDescent="0.3">
      <c r="A126" s="305" t="s">
        <v>195</v>
      </c>
      <c r="B126" s="302">
        <f>Budget!I14</f>
        <v>2587.63</v>
      </c>
      <c r="C126" s="303">
        <f>C98</f>
        <v>2587.63</v>
      </c>
      <c r="D126" s="306">
        <f>B126-C126</f>
        <v>0</v>
      </c>
    </row>
    <row r="127" spans="1:9" x14ac:dyDescent="0.25">
      <c r="C127" s="297" t="s">
        <v>187</v>
      </c>
      <c r="D127" s="297"/>
    </row>
    <row r="130" spans="1:1" x14ac:dyDescent="0.25">
      <c r="A130" s="271"/>
    </row>
    <row r="131" spans="1:1" x14ac:dyDescent="0.25">
      <c r="A131" s="271"/>
    </row>
  </sheetData>
  <mergeCells count="78">
    <mergeCell ref="A100:B100"/>
    <mergeCell ref="A101:B101"/>
    <mergeCell ref="D104:D105"/>
    <mergeCell ref="D108:D109"/>
    <mergeCell ref="A117:B117"/>
    <mergeCell ref="C117:D117"/>
    <mergeCell ref="A99:B99"/>
    <mergeCell ref="A84:B84"/>
    <mergeCell ref="A85:B85"/>
    <mergeCell ref="A86:B86"/>
    <mergeCell ref="A87:B87"/>
    <mergeCell ref="A88:B88"/>
    <mergeCell ref="A89:B89"/>
    <mergeCell ref="A90:B90"/>
    <mergeCell ref="A91:B91"/>
    <mergeCell ref="A92:A94"/>
    <mergeCell ref="B92:B93"/>
    <mergeCell ref="A95:A98"/>
    <mergeCell ref="A83:B83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81:B82"/>
    <mergeCell ref="A67:B68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53:B53"/>
    <mergeCell ref="A36:B36"/>
    <mergeCell ref="A37:B37"/>
    <mergeCell ref="A40:B41"/>
    <mergeCell ref="A42:B42"/>
    <mergeCell ref="A43:B43"/>
    <mergeCell ref="A44:B44"/>
    <mergeCell ref="A45:B45"/>
    <mergeCell ref="A46:D46"/>
    <mergeCell ref="A49:B50"/>
    <mergeCell ref="A51:B51"/>
    <mergeCell ref="A52:B52"/>
    <mergeCell ref="A35:B35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3:B34"/>
    <mergeCell ref="A20:B20"/>
    <mergeCell ref="A5:B6"/>
    <mergeCell ref="A7:B7"/>
    <mergeCell ref="A8:B8"/>
    <mergeCell ref="A9:B9"/>
    <mergeCell ref="A10:B10"/>
    <mergeCell ref="A11:B11"/>
    <mergeCell ref="A12:B12"/>
    <mergeCell ref="A13:B13"/>
    <mergeCell ref="A16:B17"/>
    <mergeCell ref="A18:B18"/>
    <mergeCell ref="A19:B19"/>
  </mergeCells>
  <printOptions horizontalCentered="1"/>
  <pageMargins left="0.19685039370078741" right="0.19685039370078741" top="0.6692913385826772" bottom="0.82677165354330717" header="0.31496062992125984" footer="0.31496062992125984"/>
  <pageSetup paperSize="9" scale="97" fitToHeight="0" orientation="portrait" r:id="rId1"/>
  <headerFooter>
    <oddFooter>&amp;C&amp;"Arial,Grassetto"&amp;9Pag.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8</vt:i4>
      </vt:variant>
    </vt:vector>
  </HeadingPairs>
  <TitlesOfParts>
    <vt:vector size="12" baseType="lpstr">
      <vt:lpstr>Budget</vt:lpstr>
      <vt:lpstr>Docenti</vt:lpstr>
      <vt:lpstr>ATA</vt:lpstr>
      <vt:lpstr>Dati per relazione</vt:lpstr>
      <vt:lpstr>'Dati per relazione'!_ftn1</vt:lpstr>
      <vt:lpstr>'Dati per relazione'!_ftn2</vt:lpstr>
      <vt:lpstr>'Dati per relazione'!_ftnref1</vt:lpstr>
      <vt:lpstr>'Dati per relazione'!_ftnref2</vt:lpstr>
      <vt:lpstr>ATA!Area_stampa</vt:lpstr>
      <vt:lpstr>Budget!Area_stampa</vt:lpstr>
      <vt:lpstr>'Dati per relazione'!Area_stampa</vt:lpstr>
      <vt:lpstr>Docenti!Area_stampa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acer8</dc:creator>
  <cp:lastModifiedBy>Luisella Cermisoni</cp:lastModifiedBy>
  <cp:lastPrinted>2017-11-09T14:50:45Z</cp:lastPrinted>
  <dcterms:created xsi:type="dcterms:W3CDTF">2015-09-26T06:58:18Z</dcterms:created>
  <dcterms:modified xsi:type="dcterms:W3CDTF">2017-11-10T13:27:31Z</dcterms:modified>
</cp:coreProperties>
</file>